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kapitulace" sheetId="1" r:id="rId1"/>
    <sheet name="Nabídka" sheetId="2" r:id="rId2"/>
    <sheet name="Výkaz výměr" sheetId="3" r:id="rId3"/>
  </sheets>
  <definedNames>
    <definedName name="_xlnm.Print_Titles" localSheetId="1">'Nabídka'!$8:$10</definedName>
    <definedName name="_xlnm.Print_Titles" localSheetId="0">'Rekapitulace'!$7:$9</definedName>
    <definedName name="_xlnm.Print_Titles" localSheetId="2">'Výkaz výměr'!$1:$6</definedName>
  </definedNames>
  <calcPr fullCalcOnLoad="1"/>
</workbook>
</file>

<file path=xl/sharedStrings.xml><?xml version="1.0" encoding="utf-8"?>
<sst xmlns="http://schemas.openxmlformats.org/spreadsheetml/2006/main" count="1301" uniqueCount="589">
  <si>
    <t>REKAPITULACE NABÍDKY</t>
  </si>
  <si>
    <t xml:space="preserve">Stavba: </t>
  </si>
  <si>
    <t>MŠ Gagarinova, Praha 6 - Suchdol</t>
  </si>
  <si>
    <t xml:space="preserve">Objekt: </t>
  </si>
  <si>
    <t xml:space="preserve">Nástavba technického pavilonu I. etapa - hrubá stavba </t>
  </si>
  <si>
    <t>Zpracoval: JANS s.r.o.</t>
  </si>
  <si>
    <t xml:space="preserve">Datum: </t>
  </si>
  <si>
    <t>Kód</t>
  </si>
  <si>
    <t>Popis</t>
  </si>
  <si>
    <t>Dodávka</t>
  </si>
  <si>
    <t>Montáž</t>
  </si>
  <si>
    <t>Cena celkem</t>
  </si>
  <si>
    <t>Hmotnost celkem</t>
  </si>
  <si>
    <t>Suť celkem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</si>
  <si>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</si>
  <si>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</si>
  <si>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</si>
  <si>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</si>
  <si>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</si>
  <si>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</si>
  <si>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</si>
  <si>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</si>
  <si>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</si>
  <si>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Zemní práce</t>
  </si>
  <si>
    <t>Zakládání</t>
  </si>
  <si>
    <t>Svislé a kompletní konstrukce</t>
  </si>
  <si>
    <t>Vodorovné konstrukce</t>
  </si>
  <si>
    <t>Úpravy povrchů, podlahy a osazování výplní</t>
  </si>
  <si>
    <t>8</t>
  </si>
  <si>
    <t>Trubní vedení</t>
  </si>
  <si>
    <t>9</t>
  </si>
  <si>
    <t>Ostatní konstrukce a práce-bourání</t>
  </si>
  <si>
    <t>99</t>
  </si>
  <si>
    <t>Přesun hmot</t>
  </si>
  <si>
    <t>PSV</t>
  </si>
  <si>
    <t>Práce a dodávky PSV</t>
  </si>
  <si>
    <t>712</t>
  </si>
  <si>
    <t>Povlakové krytiny</t>
  </si>
  <si>
    <t>762</t>
  </si>
  <si>
    <t>Konstrukce tesařské</t>
  </si>
  <si>
    <t>763</t>
  </si>
  <si>
    <t>Konstrukce montované z desek, dílců a panelů</t>
  </si>
  <si>
    <t>764</t>
  </si>
  <si>
    <t>Konstrukce klempířské</t>
  </si>
  <si>
    <t>765</t>
  </si>
  <si>
    <t>Konstrukce pokrývačské</t>
  </si>
  <si>
    <t>767</t>
  </si>
  <si>
    <t>Konstrukce zámečnické</t>
  </si>
  <si>
    <t>M</t>
  </si>
  <si>
    <t>Práce a dodávky M</t>
  </si>
  <si>
    <t>43-M</t>
  </si>
  <si>
    <t>Montáž ocelových konstrukcí</t>
  </si>
  <si>
    <t>Celkem</t>
  </si>
  <si>
    <t xml:space="preserve">ROZPOČET  </t>
  </si>
  <si>
    <t>Objednatel:   MČ Praha - Suchdol, Suchdolské nám.73</t>
  </si>
  <si>
    <t>Zhotovitel:   bude vybrán</t>
  </si>
  <si>
    <t>P.Č.</t>
  </si>
  <si>
    <t>Kód položky</t>
  </si>
  <si>
    <t>MJ</t>
  </si>
  <si>
    <t>Množství celkem</t>
  </si>
  <si>
    <t>Cena jednotková</t>
  </si>
  <si>
    <t>110000000</t>
  </si>
  <si>
    <t>Vytyčení inženýrských sítí</t>
  </si>
  <si>
    <t>soub</t>
  </si>
  <si>
    <t>110000001</t>
  </si>
  <si>
    <t>Zpracování díloenské dokumentace</t>
  </si>
  <si>
    <t>112101122</t>
  </si>
  <si>
    <t>Kácení stromů jehličnatých D kmene do 500 mm</t>
  </si>
  <si>
    <t>kus</t>
  </si>
  <si>
    <t>112201102</t>
  </si>
  <si>
    <t>Odstranění pařezů D do 500 mm</t>
  </si>
  <si>
    <t>122201101</t>
  </si>
  <si>
    <t>Odkopávky a prokopávky nezapažené v hornině tř. 3 objem do 100 m3</t>
  </si>
  <si>
    <t>m3</t>
  </si>
  <si>
    <t>122201109</t>
  </si>
  <si>
    <t>Příplatek za lepivost u odkopávek v hornině tř. 1 až 3</t>
  </si>
  <si>
    <t>131203101</t>
  </si>
  <si>
    <t>Hloubení jam ručním nebo pneum nářadím v soudržných horninách tř. 3</t>
  </si>
  <si>
    <t>131203109</t>
  </si>
  <si>
    <t>Příplatek za lepivost u hloubení jam ručním nebo pneum nářadím v hornině tř. 3</t>
  </si>
  <si>
    <t>132201101</t>
  </si>
  <si>
    <t>Hloubení rýh š do 600 mm v hornině tř. 3 objemu do 100 m3</t>
  </si>
  <si>
    <t>10</t>
  </si>
  <si>
    <t>132201109</t>
  </si>
  <si>
    <t>Příplatek za lepivost k hloubení rýh š do 600 mm v hornině tř. 3</t>
  </si>
  <si>
    <t>11</t>
  </si>
  <si>
    <t>133201101</t>
  </si>
  <si>
    <t>Hloubení šachet v hornině tř. 3 objemu do 100 m3</t>
  </si>
  <si>
    <t>12</t>
  </si>
  <si>
    <t>133201109</t>
  </si>
  <si>
    <t>Příplatek za lepivost u hloubení šachet v hornině tř. 3</t>
  </si>
  <si>
    <t>13</t>
  </si>
  <si>
    <t>162201461</t>
  </si>
  <si>
    <t>Vodorovné přemístění větví stromů jehličnatých do 3 km D kmene do 300 mm</t>
  </si>
  <si>
    <t>14</t>
  </si>
  <si>
    <t>162201471</t>
  </si>
  <si>
    <t>Vodorovné přemístění kmenů stromů jehličnatých do 3 km D kmene do 300 mm</t>
  </si>
  <si>
    <t>15</t>
  </si>
  <si>
    <t>162201602</t>
  </si>
  <si>
    <t>Vodorovné přemístění sypaniny z horniny tř 1 až 4 po suchu do 50 m</t>
  </si>
  <si>
    <t>16</t>
  </si>
  <si>
    <t>162701601</t>
  </si>
  <si>
    <t>Vodorovné přemístění sypaniny z horniny tř 1 až 4 po suchu do 6000 m</t>
  </si>
  <si>
    <t>17</t>
  </si>
  <si>
    <t>167101101</t>
  </si>
  <si>
    <t>Nakládání výkopku z hornin tř. 1 až 4 do 100 m3</t>
  </si>
  <si>
    <t>18</t>
  </si>
  <si>
    <t>171101103</t>
  </si>
  <si>
    <t>Uložení sypaniny z hornin soudržných do násypů zhutněných do 100 % PS</t>
  </si>
  <si>
    <t>19</t>
  </si>
  <si>
    <t>171201201</t>
  </si>
  <si>
    <t>Uložení sypaniny na skládky</t>
  </si>
  <si>
    <t>20</t>
  </si>
  <si>
    <t>171201211</t>
  </si>
  <si>
    <t>Poplatek za uložení odpadu ze sypaniny na skládce (skládkovné)</t>
  </si>
  <si>
    <t>t</t>
  </si>
  <si>
    <t>21</t>
  </si>
  <si>
    <t>174101101</t>
  </si>
  <si>
    <t>Zásyp jam, šachet rýh nebo kolem objektů sypaninou se zhutněním</t>
  </si>
  <si>
    <t>22</t>
  </si>
  <si>
    <t>211511111</t>
  </si>
  <si>
    <t>Výplň odvodňovacích žeber lomovým kamenem</t>
  </si>
  <si>
    <t>23</t>
  </si>
  <si>
    <t>226112113</t>
  </si>
  <si>
    <t>Vrty velkoprofilové svislé nezapažené D do 650 mm hl do 5 m hor. III</t>
  </si>
  <si>
    <t>m</t>
  </si>
  <si>
    <t>24</t>
  </si>
  <si>
    <t>231112112</t>
  </si>
  <si>
    <t>Zřízení pilot svislých D do 650 mm hl do 10 m bez vytažení pažnic z betonu železového</t>
  </si>
  <si>
    <t>25</t>
  </si>
  <si>
    <t>231311311</t>
  </si>
  <si>
    <t>Zřízení pilot svislých zapažených suspenzí D do 2400 mm hl do 30 m z betonu prostého</t>
  </si>
  <si>
    <t>26</t>
  </si>
  <si>
    <t>231611114</t>
  </si>
  <si>
    <t>Výztuž pilot betonovaných do země ocel z betonářské oceli 10 505</t>
  </si>
  <si>
    <t>27</t>
  </si>
  <si>
    <t>274313711</t>
  </si>
  <si>
    <t>Základové pásy z betonu tř. C 20/25</t>
  </si>
  <si>
    <t>28</t>
  </si>
  <si>
    <t>274351215</t>
  </si>
  <si>
    <t>Zřízení bednění stěn základových pásů</t>
  </si>
  <si>
    <t>m2</t>
  </si>
  <si>
    <t>29</t>
  </si>
  <si>
    <t>274351216</t>
  </si>
  <si>
    <t>Odstranění bednění stěn základových pásů</t>
  </si>
  <si>
    <t>30</t>
  </si>
  <si>
    <t>289971211</t>
  </si>
  <si>
    <t>Vrstvy z geotextilií ve sklonu do 1:5 š do 3 m</t>
  </si>
  <si>
    <t>31</t>
  </si>
  <si>
    <t>Geotextilie</t>
  </si>
  <si>
    <t>32</t>
  </si>
  <si>
    <t>317143522</t>
  </si>
  <si>
    <t>Překlady nosné z pórobetonu ve zdech tl 250 mm pro světlost otvoru do 1350 mm</t>
  </si>
  <si>
    <t>33</t>
  </si>
  <si>
    <t>317143525</t>
  </si>
  <si>
    <t>Překlady nosné z pórobetonu ve zdech tl 250 mm pro světlost otvoru do 1750 mm</t>
  </si>
  <si>
    <t>34</t>
  </si>
  <si>
    <t>317941121</t>
  </si>
  <si>
    <t>Osazování ocelových válcovaných nosníků na zdivu I, IE, U, UE nebo L do č 12</t>
  </si>
  <si>
    <t>35</t>
  </si>
  <si>
    <t>133806200</t>
  </si>
  <si>
    <t>tyč ocelová I, značka oceli S 235 JR, označení průřezu 120</t>
  </si>
  <si>
    <t>36</t>
  </si>
  <si>
    <t>317941123</t>
  </si>
  <si>
    <t>Osazování ocelových válcovaných nosníků na zdivu I, IE, U, UE nebo L do č 22</t>
  </si>
  <si>
    <t>37</t>
  </si>
  <si>
    <t>133806250</t>
  </si>
  <si>
    <t>tyč ocelová I, značka oceli S 235 JR, označení průřezu 140</t>
  </si>
  <si>
    <t>38</t>
  </si>
  <si>
    <t>341272612</t>
  </si>
  <si>
    <t>Stěny nosné tl 200 mm z pórobetonových přesných hladkých tvárnic hmotnosti 500 kg/m3</t>
  </si>
  <si>
    <t>39</t>
  </si>
  <si>
    <t>341272622</t>
  </si>
  <si>
    <t>Stěny nosné tl 250 mm z pórobetonových přesných hladkých tvárnic hmotnosti 500 kg/m3</t>
  </si>
  <si>
    <t>40</t>
  </si>
  <si>
    <t>342272323</t>
  </si>
  <si>
    <t>Příčky tl 100 mm z pórobetonových přesných příčkovek objemové hmotnosti 500 kg/m3</t>
  </si>
  <si>
    <t>41</t>
  </si>
  <si>
    <t>342291121</t>
  </si>
  <si>
    <t>Ukotvení příček k cihelným konstrukcím plochými nerezovými kotvami tl příčky do 100 mm</t>
  </si>
  <si>
    <t>42</t>
  </si>
  <si>
    <t>411322525</t>
  </si>
  <si>
    <t>Stropy trámové nebo kazetové ze ŽB tř. C 20/25</t>
  </si>
  <si>
    <t>43</t>
  </si>
  <si>
    <t>411354171</t>
  </si>
  <si>
    <t>Zřízení podpěrné konstrukce stropů v do 4 m pro zatížení do 5 kPa</t>
  </si>
  <si>
    <t>44</t>
  </si>
  <si>
    <t>411354172</t>
  </si>
  <si>
    <t>Odstranění podpěrné konstrukce stropů v do 4 m pro zatížení do 5 kPa</t>
  </si>
  <si>
    <t>45</t>
  </si>
  <si>
    <t>411354236</t>
  </si>
  <si>
    <t>Bednění stropů ztracené z hraněných trapézových vln v 50 mm plech lesklý tl 1,0 mm</t>
  </si>
  <si>
    <t>46</t>
  </si>
  <si>
    <t>411362021</t>
  </si>
  <si>
    <t>Výztuž stropů svařovanými sítěmi Kari</t>
  </si>
  <si>
    <t>47</t>
  </si>
  <si>
    <t>417321414</t>
  </si>
  <si>
    <t>Ztužující pásy a věnce ze ŽB tř. C 20/25</t>
  </si>
  <si>
    <t>48</t>
  </si>
  <si>
    <t>Osazování válcovaných nosníků ve stropě</t>
  </si>
  <si>
    <t>49</t>
  </si>
  <si>
    <t>Profil ocelový Jackl 60/60/4 mm</t>
  </si>
  <si>
    <t>50</t>
  </si>
  <si>
    <t>417351115</t>
  </si>
  <si>
    <t>Zřízení bednění ztužujících věnců</t>
  </si>
  <si>
    <t>51</t>
  </si>
  <si>
    <t>417351116</t>
  </si>
  <si>
    <t>Odstranění bednění ztužujících věnců</t>
  </si>
  <si>
    <t>52</t>
  </si>
  <si>
    <t>417361821</t>
  </si>
  <si>
    <t>Výztuž ztužujících pásů a věnců betonářskou ocelí 10 505</t>
  </si>
  <si>
    <t>631311123</t>
  </si>
  <si>
    <t>Mazanina tl do 120 mm z betonu prostého tř. C 12/15</t>
  </si>
  <si>
    <t>632451034</t>
  </si>
  <si>
    <t>Vyrovnávací potěr tl do 50 mm z MC 15 provedený v ploše</t>
  </si>
  <si>
    <t>871313121</t>
  </si>
  <si>
    <t>Montáž potrubí z kanalizačních trub z PVC otevřený výkop sklon do 20 % DN 150</t>
  </si>
  <si>
    <t>286105270</t>
  </si>
  <si>
    <t>trubka PVC odpadní rovná D 160 x 3,2 x 4000 mm</t>
  </si>
  <si>
    <t>952901111</t>
  </si>
  <si>
    <t>Vyčištění budov bytové a občanské výstavby při výšce podlaží do 4 m</t>
  </si>
  <si>
    <t>953761161</t>
  </si>
  <si>
    <t>Odvětrání svislé ve ventilační šachtě vláknocementovou troubou DN 100</t>
  </si>
  <si>
    <t>961055111</t>
  </si>
  <si>
    <t>Bourání základů ze ŽB</t>
  </si>
  <si>
    <t>971033641</t>
  </si>
  <si>
    <t>Vybourání otvorů ve zdivu cihelném pl do 4 m2 na MVC nebo MV tl do 300 mm</t>
  </si>
  <si>
    <t>972012311</t>
  </si>
  <si>
    <t>Vybourání výplní otvorů z lehkých betonů v prefabrikovaných stropech tl přes 120 mm pl 0,25 m2</t>
  </si>
  <si>
    <t>972054691</t>
  </si>
  <si>
    <t>Vybourání otvorů v ŽB stropech nebo klenbách pl do 4 m2 tl přes 80 mm</t>
  </si>
  <si>
    <t>998011002</t>
  </si>
  <si>
    <t>Přesun hmot pro budovy zděné výšky do 12 m</t>
  </si>
  <si>
    <t>979081111</t>
  </si>
  <si>
    <t>Odvoz suti a vybouraných hmot na skládku do 1 km</t>
  </si>
  <si>
    <t>979081121</t>
  </si>
  <si>
    <t>Odvoz suti a vybouraných hmot na skládku ZKD 1 km přes 1 km</t>
  </si>
  <si>
    <t>979082111</t>
  </si>
  <si>
    <t>Vnitrostaveništní vodorovná doprava suti a vybouraných hmot do 10 m</t>
  </si>
  <si>
    <t>979098201</t>
  </si>
  <si>
    <t>Poplatek za uložení stavebního betonového odpadu na skládce (skládkovné)</t>
  </si>
  <si>
    <t>979098202</t>
  </si>
  <si>
    <t>Poplatek za uložení stavebního železobetonového odpadu na skládce (skládkovné)</t>
  </si>
  <si>
    <t>979098203</t>
  </si>
  <si>
    <t>Poplatek za uložení stavebního odpadu z keramických materiálů na skládce (skládkovné)</t>
  </si>
  <si>
    <t>979098231</t>
  </si>
  <si>
    <t>Poplatek za uložení stavebního směsného odpadu na skládce (skládkovné)</t>
  </si>
  <si>
    <t>981011112</t>
  </si>
  <si>
    <t>Demolice přístřešku</t>
  </si>
  <si>
    <t>712363001</t>
  </si>
  <si>
    <t>Provedení povlakové krytiny střech do 10° termoplastickou fólií PVC rozvinutím a natažením v ploše</t>
  </si>
  <si>
    <t xml:space="preserve">fólie hydroizolační střešní </t>
  </si>
  <si>
    <t>712391172</t>
  </si>
  <si>
    <t>Provedení povlakové krytiny střech do 10° ochranné textilní vrstvy</t>
  </si>
  <si>
    <t>998712202</t>
  </si>
  <si>
    <t>Přesun hmot pro krytiny povlakové v objektech v do 12 m</t>
  </si>
  <si>
    <t>%</t>
  </si>
  <si>
    <t>762341280</t>
  </si>
  <si>
    <t>Montáž bednění střech rovných a šikmých sklonu do 60° z desek cementotřískových na sraz</t>
  </si>
  <si>
    <t>607261250</t>
  </si>
  <si>
    <t>deska dřevoštěpková OSB 3 N-4PD nebroušená 2,2 x 62,5 x 250 cm</t>
  </si>
  <si>
    <t>762341285</t>
  </si>
  <si>
    <t>Montáž bednění střech rovných a šikmých sklonu do 60° z desek cementotřískových na pero a drážku</t>
  </si>
  <si>
    <t>607261180</t>
  </si>
  <si>
    <t>deska dřevoštěpková OSB 3 N nebroušená ostrohranná 1,8 x 125 x 250 cm</t>
  </si>
  <si>
    <t>762342811</t>
  </si>
  <si>
    <t>Demontáž laťování střech z latí osové vzdálenosti do 0,22 m</t>
  </si>
  <si>
    <t>762711820</t>
  </si>
  <si>
    <t>Demontáž prostorových vázaných kcí z hraněného řeziva průřezové plochy do 224 cm2</t>
  </si>
  <si>
    <t>762841811</t>
  </si>
  <si>
    <t>Demontáž podbíjení obkladů stropů a střech sklonu do 60° z hrubých prken tl do 35 mm</t>
  </si>
  <si>
    <t>998762202</t>
  </si>
  <si>
    <t>Přesun hmot pro kce tesařské v objektech v do 12 m</t>
  </si>
  <si>
    <t>7637300R1</t>
  </si>
  <si>
    <t>Dodávka  a montáž dřevostaveb střešní konstrukce v do 10 m z příhradových vazníků konstrukční délky do 9 m</t>
  </si>
  <si>
    <t>7637300R2</t>
  </si>
  <si>
    <t>Dodávka a montáž dřevostaveb střešní konstrukce v do 10 m z příhradových vazníků konstrukční délky do 12,5 m</t>
  </si>
  <si>
    <t>7637300R3</t>
  </si>
  <si>
    <t>Dodávka a montáž dřevostaveb střešní konstrukce v do 10 m z příhradových vazníků konstrukční délky do 15 m</t>
  </si>
  <si>
    <t>998763201</t>
  </si>
  <si>
    <t>Přesun hmot pro dřevostavby v objektech v do 12 m</t>
  </si>
  <si>
    <t>764222220</t>
  </si>
  <si>
    <t>Oplechování Cu okapů tvrdá krytina rš 330 mm</t>
  </si>
  <si>
    <t>764231550</t>
  </si>
  <si>
    <t>Lemování Zn-Ti plech zdí tvrdá krytina rš 500 mm</t>
  </si>
  <si>
    <t>764245530</t>
  </si>
  <si>
    <t>Ventilační nástavec Zn-Ti průměr 150 mm vlnitá krytina</t>
  </si>
  <si>
    <t>764252503</t>
  </si>
  <si>
    <t>Žlab Zn-Ti podokapní půlkruhový rš 330 mm</t>
  </si>
  <si>
    <t>764259333</t>
  </si>
  <si>
    <t>Klempířské konstrukce žlaby ze zinkového plechu montáž kotlíku kónického průměru 150 mm</t>
  </si>
  <si>
    <t>553442750</t>
  </si>
  <si>
    <t xml:space="preserve">kotlík oválný tvar 400/150 titanzinek </t>
  </si>
  <si>
    <t>764530540</t>
  </si>
  <si>
    <t>Oplechování Zn-Ti zdí rš 500 mm včetně rohů</t>
  </si>
  <si>
    <t>764551503</t>
  </si>
  <si>
    <t>Odpadní trouby Zn-Ti čtvercové strana 120 mm</t>
  </si>
  <si>
    <t>998764202</t>
  </si>
  <si>
    <t>Přesun hmot pro konstrukce klempířské v objektech v do 12 m</t>
  </si>
  <si>
    <t>765323810</t>
  </si>
  <si>
    <t>Demontáž vláknocementové krytiny z vlnovek na bednění s lepenkou do suti</t>
  </si>
  <si>
    <t>765901246</t>
  </si>
  <si>
    <t xml:space="preserve">Zakrytí šikmých střech parotěsnou zábranou folií </t>
  </si>
  <si>
    <t>998765202</t>
  </si>
  <si>
    <t>Přesun hmot pro krytiny tvrdé v objektech v do 12 m</t>
  </si>
  <si>
    <t>767111180</t>
  </si>
  <si>
    <t>Montáž stěn pro zasklení z ocelových profilů přes 350 kg</t>
  </si>
  <si>
    <t>134827100</t>
  </si>
  <si>
    <t>tyč ocelová IPE, jakost S 235 JR označení průřezu 180</t>
  </si>
  <si>
    <t>767211111</t>
  </si>
  <si>
    <t>Montáž schodů rovných a podest na ocelovou konstrukci šroubované</t>
  </si>
  <si>
    <t>kg</t>
  </si>
  <si>
    <t>998767202</t>
  </si>
  <si>
    <t>Přesun hmot pro zámečnické konstrukce v objektech v do 12 m</t>
  </si>
  <si>
    <t>43000000R</t>
  </si>
  <si>
    <t>Nosná ocelová konstrukce - rám z profilů I a U vč. nátěru</t>
  </si>
  <si>
    <t>Kontrolní výkaz výměr</t>
  </si>
  <si>
    <t>KCN</t>
  </si>
  <si>
    <t>Zkrácený popis</t>
  </si>
  <si>
    <t>Výměra</t>
  </si>
  <si>
    <t>469</t>
  </si>
  <si>
    <t>001</t>
  </si>
  <si>
    <t>"srovnání roviny pro pilotáž"</t>
  </si>
  <si>
    <t>(35,0*2,0*2+10,0*2,0)*0,30</t>
  </si>
  <si>
    <t>Součet</t>
  </si>
  <si>
    <t>"patka D/1" (0,30+0,45+0,30)*(0,30+1,80+0,30)*0,90</t>
  </si>
  <si>
    <t>"D-C/1" (0,30+0,60+0,3)*(0,30+0,6+0,3)*0,90</t>
  </si>
  <si>
    <t>"D-C/1-2" (0,30+0,3)*(0,30+0,60+0,3)*0,90</t>
  </si>
  <si>
    <t>"A/7,8,9" (0,3+0,6+0,3)*(0,3+0,60+0,3)*0,90+(0,30+0,6+0,3)*(0,30+0,60)*0,9*2</t>
  </si>
  <si>
    <t>"A/8" (0,30+1,20+0,30)*(0,30+1,20+0,30)*0,90</t>
  </si>
  <si>
    <t>"schodiště 4-6/nad osou A"</t>
  </si>
  <si>
    <t>(0,30+7,20+0,3)*(0,3+0,50+0,3)*0,90</t>
  </si>
  <si>
    <t>(5,15-0,30)*(0,30+0,50+0,3)*0,90*2</t>
  </si>
  <si>
    <t>"odvod vody do vsak.jímky" 25,0*0,60*1,20</t>
  </si>
  <si>
    <t>"vsakovací jímka" 3,0*3,0*2,50</t>
  </si>
  <si>
    <t>"srovnání roviny pro pilotáž-uložení na meziskládku a zpět na zásyp"</t>
  </si>
  <si>
    <t>(35,0*2,0*2+10,0*2,0)*0,30*2</t>
  </si>
  <si>
    <t>" zpět na zásyp z meziskládky "</t>
  </si>
  <si>
    <t>27,693-17,415</t>
  </si>
  <si>
    <t>27,693-10,278</t>
  </si>
  <si>
    <t>002</t>
  </si>
  <si>
    <t>"piloty prům. 620 mm"</t>
  </si>
  <si>
    <t>"A/1-7, B/2-8" 3,50*14</t>
  </si>
  <si>
    <t>"A,B/9"            2,50*2</t>
  </si>
  <si>
    <t>"A/1-7,B/2-8" 0,0125*3,50*14</t>
  </si>
  <si>
    <t>"A,B/9"           0,0125*2,50*2</t>
  </si>
  <si>
    <t>011</t>
  </si>
  <si>
    <t>"výkr. E1 - Základové pásy a patky"</t>
  </si>
  <si>
    <t>"4-6/nad osou A - pás" (2*5,15+7,2)*0,5*0,9</t>
  </si>
  <si>
    <t>"B/1 - patka" 0,45*1,80*0,90</t>
  </si>
  <si>
    <t>"B-C/1 - patka" 0,60*0,60*0,90</t>
  </si>
  <si>
    <t>"B-C/1-2 - patka" 0,30*0,60*0,9</t>
  </si>
  <si>
    <t>"nad A/7,8,9 - patky" 0,60*0,60*0,90</t>
  </si>
  <si>
    <t>"4-6/nad osou A - pás" (2*5,15+7,2+0,5)*2*0,9</t>
  </si>
  <si>
    <t>"B/1 - patka" (0,45+1,80)*2*0,90</t>
  </si>
  <si>
    <t>"B-C/1 - patka" (0,60+0,60)*2*0,90</t>
  </si>
  <si>
    <t>"B-C/1-2 - patka" (0,30+0,60)*2*0,9</t>
  </si>
  <si>
    <t>"nad A/7,8,9 - patky" (0,60+0,60)*2*0,90</t>
  </si>
  <si>
    <t>693</t>
  </si>
  <si>
    <t>693660520</t>
  </si>
  <si>
    <t>39*1,15</t>
  </si>
  <si>
    <t>"výpis oken"</t>
  </si>
  <si>
    <t>"ozn.2" 3</t>
  </si>
  <si>
    <t>"ozn.3" 2</t>
  </si>
  <si>
    <t>"ozn. 4" 1</t>
  </si>
  <si>
    <t>"ozn. 12" 1</t>
  </si>
  <si>
    <t>"ozn.5" 2*3,2*(1+1+1)*0,0111</t>
  </si>
  <si>
    <t>"ozn.6" 2*4,0*1*0,0111</t>
  </si>
  <si>
    <t>133</t>
  </si>
  <si>
    <t>"ozn.6" 2*4,10*1*0,0111</t>
  </si>
  <si>
    <t>0,766*1,08</t>
  </si>
  <si>
    <t>"atika"</t>
  </si>
  <si>
    <t>"osa D/2-9" (36,84-5,10)*0,85</t>
  </si>
  <si>
    <t>"osa A/1-3" (11,58+7,15+8,05)*0,75</t>
  </si>
  <si>
    <t>"osa A/7-9"  7,10*0,85</t>
  </si>
  <si>
    <t>"osa 9/A-D" 13,85*0,85</t>
  </si>
  <si>
    <t>"osa 1/A-D" 7,11*0,75</t>
  </si>
  <si>
    <t>"osa C/1-2" 6,06*0,75</t>
  </si>
  <si>
    <t>"osa 4/D"    0,75*0,85</t>
  </si>
  <si>
    <t>"osa 5/D"    1,65*0,85</t>
  </si>
  <si>
    <t>"osa 7/D"     0,80*0,85</t>
  </si>
  <si>
    <t>"osa 3*A"      0,25*0,85</t>
  </si>
  <si>
    <t>"osa 7/A"      0,25*0,85</t>
  </si>
  <si>
    <t>"osa 2/C-D" 7,07*0,85</t>
  </si>
  <si>
    <t>"výkr.E2 půdorys 1.NP, výkr.E8 řez D-D"</t>
  </si>
  <si>
    <t xml:space="preserve">"nad osou A/4-6, vyzdívka do ocelové kostry - vnější schodiště" </t>
  </si>
  <si>
    <t>7,20*(3,99+0,36)</t>
  </si>
  <si>
    <t>"výkr.E3 půdorys 2.NP, výkr.E5 řez A-A"</t>
  </si>
  <si>
    <t>"A/1-3" (11,58-0,20*3)*(0,10+3,15+0,15+0,36-0,24)-4,40*1,85</t>
  </si>
  <si>
    <t>"B/3-7 + výkr.E6 ez B-B, E7 řez C-C, E8 řez D-D"</t>
  </si>
  <si>
    <t>(19,02-0,2*3)*(0,10+2,75+0,15+0,36-0,24)-(0,90*0,90*3+1,60*1,5*2+1,60*2,40)</t>
  </si>
  <si>
    <t>"A/7-9 + výkr.E9 řez E-E"</t>
  </si>
  <si>
    <t>(7,20-0,20*3+0,10)*(0,10+3,15+0,15+0,36-0,24)-2,70*2,40</t>
  </si>
  <si>
    <t>"C/1-2 + výkr.E10 řez F-F"</t>
  </si>
  <si>
    <t>(0,25+10,81-4,75)*2,76-2,70*2,40</t>
  </si>
  <si>
    <t>"1/B-C + výkr.E10 řez A-A"</t>
  </si>
  <si>
    <t>5,81*2,76-1,70*1,85</t>
  </si>
  <si>
    <t>"2/C-D + výkr.E11 řez G-G"</t>
  </si>
  <si>
    <t>(7,07-0,20)*4,16-3,60*3,20</t>
  </si>
  <si>
    <t>"D/2-4 + výkr.E5 řez A-A, E6 řez B-B"</t>
  </si>
  <si>
    <t>(10,52-0,20+0,05+0,44)*(3,80+0,36-0,25)-4,74*1,85</t>
  </si>
  <si>
    <t>"4-5/D + výkr,E7 řez C-C"</t>
  </si>
  <si>
    <t>(0,10+4,87+0,10)*(0,10+2,75+0,15+0,36-0,24)-1,60*1,50</t>
  </si>
  <si>
    <t>"5-7/D + výkr.E8 řez D-D"</t>
  </si>
  <si>
    <t>(1,66+8,70+0,90)*(3,80+0,36-0,24)-5,20*3,20</t>
  </si>
  <si>
    <t>"D/7-9 + výkr.E9 řez E-E"</t>
  </si>
  <si>
    <t>(7,0-0,20*2)*(3,40+0,36-0,24)-2,7*2,4</t>
  </si>
  <si>
    <t>"9/B-D + výkr.E10 řez F-F, výkr.E11 řez G-G"</t>
  </si>
  <si>
    <t>(13,85-0,20)*(0,10+2,95+0,71)-5,20*1,85</t>
  </si>
  <si>
    <t>Mezisoučet</t>
  </si>
  <si>
    <t>"Atika - mezistupně střechy"</t>
  </si>
  <si>
    <t>"C/3-4"   (4,50+0,10+1,23)*0,70</t>
  </si>
  <si>
    <t>"C-D/3-4" (2,41+0,10+1,23)*0,70</t>
  </si>
  <si>
    <t>"4/C-D"   (1,60+0,10+1,66)*0,70</t>
  </si>
  <si>
    <t>"5/C-D" (2,95+0,10+2,41)*0,70</t>
  </si>
  <si>
    <t>"C/5-7"   8,70*0,70</t>
  </si>
  <si>
    <t>"vyzdívka mezi nosníky obvodového zdiva"</t>
  </si>
  <si>
    <t>"A/1-3,7-9" (11,58-0,20*3+7,20-0,20*3)*0,24</t>
  </si>
  <si>
    <t>"C/1-2, 1/B-C" (7,45+6,06)*0,15</t>
  </si>
  <si>
    <t>"D/2-9" (7,07-0,20+10,57-0,20+0,44+5,07+1,66+8,70+0,90+6,60)*0,24</t>
  </si>
  <si>
    <t>"9/B-D" 13,65*0,24</t>
  </si>
  <si>
    <t xml:space="preserve">"atikové zdivo" </t>
  </si>
  <si>
    <t>"3-7/B" 19,40*0,40</t>
  </si>
  <si>
    <t>"C/2-4" 11,07*0,40</t>
  </si>
  <si>
    <t>"C/5-7" 9,15*0,40</t>
  </si>
  <si>
    <t>"3*A-C" 7,71*0,40</t>
  </si>
  <si>
    <t>"4/C-D" 7,34*0,40</t>
  </si>
  <si>
    <t>"5/C-D" 8,24*0,40</t>
  </si>
  <si>
    <t>"7/A-D" 15,01*0,40</t>
  </si>
  <si>
    <t>115/3</t>
  </si>
  <si>
    <t>"výkr.F1 půdorys stropu nad 1.NP, výkr. E10 řez F-F, výkr. E11 řez G-G"</t>
  </si>
  <si>
    <t>"podlaha nad 1.NP - beton tl.50 - 100 mm"</t>
  </si>
  <si>
    <t>"1-3/A-C" 11,58*7,11*0,075</t>
  </si>
  <si>
    <t>"1-2/C-D" 5,06*(7,11+4,31)*0,075</t>
  </si>
  <si>
    <t>"2-3/C-D" (11,38-0,99-5,06+0,10)*7,07*0,075</t>
  </si>
  <si>
    <t>"3-4/A-D" (11,02-5,32-0,20)*(7,07+7,11)*0,075</t>
  </si>
  <si>
    <t>"4-9/A-D" (4,57+8,15+7,0)*(7,07+7,11)*0,075-4,57*0,075+8,15*0,90*0,075-1,0*1,65*0,075-1,90*1,40*0,075</t>
  </si>
  <si>
    <t>"Výkr. F2 půdorys stropu nad 2.NP, výkr. E10 řez F-F, výkr. E11 řez G-G"</t>
  </si>
  <si>
    <t>"strop nad 2.NP - beton tl. 50 - 100 mm"</t>
  </si>
  <si>
    <t>"výkr.E5 řez A-A"</t>
  </si>
  <si>
    <t>"výkr.E6 žez B-B"</t>
  </si>
  <si>
    <t>"2-3/C-D" 11,07*7,34*0,075</t>
  </si>
  <si>
    <t>"výkr.E7 řez C-C"</t>
  </si>
  <si>
    <t>"3-7/A-C" 19,42*6,84*0,075</t>
  </si>
  <si>
    <t>"4-5/C-D" 5,07*(13,22-6,84)*0,075+5,07*0,78*0,075</t>
  </si>
  <si>
    <t>"výkr.E8 řez D-D"</t>
  </si>
  <si>
    <t>"5-7/C-D" 9,15*8,24*0,075</t>
  </si>
  <si>
    <t>"výkr.E9 řez G-G"</t>
  </si>
  <si>
    <t>"7-9/A-D" 7,25*14,18*0,075</t>
  </si>
  <si>
    <t>"zastřešení venkovního schodiště"</t>
  </si>
  <si>
    <t>"4-6/nad osou A" 7,05*4,61*0,075</t>
  </si>
  <si>
    <t>80,851/0,075-40,094/0,075</t>
  </si>
  <si>
    <t>1078,013*1,15*0,004</t>
  </si>
  <si>
    <t>Osazování válcovaných profilů do stropů</t>
  </si>
  <si>
    <t>"trvalá podpůrná konstrukce ztraceného bednění stropu nad 1.NP provedená z Jackl profilů 60/60/4 mm"   1,5</t>
  </si>
  <si>
    <t>Profil Jackl 60/60/4 mm</t>
  </si>
  <si>
    <t>"osa D/2-9" (36,84-5,10)*0,20*0,15</t>
  </si>
  <si>
    <t>"osa A/1-3" (1,58+7,15+8,05)*0,20*0,15</t>
  </si>
  <si>
    <t>"osa A/7-9"  7,10*0,20*0,15</t>
  </si>
  <si>
    <t>"osa 9/A-D" 13,85*0,20*0,15</t>
  </si>
  <si>
    <t>"osa 1/A-D" 7,11*0,20*0,15</t>
  </si>
  <si>
    <t>"osa C/1-2" 6,06*0,20*0,15</t>
  </si>
  <si>
    <t>"osa 4/D"    0,75*0,20*0,15</t>
  </si>
  <si>
    <t>"osa 5/D"    1,65*0,20*0,15</t>
  </si>
  <si>
    <t>"osa 7/D"     0,80*0,20*0,15</t>
  </si>
  <si>
    <t>"osa 3*A"      0,25*0,20*0,15</t>
  </si>
  <si>
    <t>"osa 7/A"      0,25*0,20*0,15</t>
  </si>
  <si>
    <t>"osa 2/C-D" 7,07*0,20*0,15</t>
  </si>
  <si>
    <t>"9-7/B" 19,42*0,10*0,10</t>
  </si>
  <si>
    <t>"C/2-4" 11,07*0,10*0,10</t>
  </si>
  <si>
    <t>"C/5-7" 9,15*0,10*0,10</t>
  </si>
  <si>
    <t>"3/A-C" 7,71*0,10*0,10</t>
  </si>
  <si>
    <t>"4/C-D" 7,34*0,10*0,10</t>
  </si>
  <si>
    <t>"5/C-D" 8,24*0,10*0,10</t>
  </si>
  <si>
    <t>"7/A-D" 15,01*0,10*0,10</t>
  </si>
  <si>
    <t>"osa D/2-9" (36,84-5,10)*2*0,15</t>
  </si>
  <si>
    <t>"osa A/1-3" (1,58+7,15+8,05)*2*0,15</t>
  </si>
  <si>
    <t>"osa A/7-9"  7,10*2*0,15</t>
  </si>
  <si>
    <t>"osa 9/A-D" 13,85*2*0,15</t>
  </si>
  <si>
    <t>"osa 1/A-D" 7,11*2*0,15</t>
  </si>
  <si>
    <t>"osa C/1-2" 6,06*2*0,15</t>
  </si>
  <si>
    <t>"osa 4/D"    0,75*2*0,15</t>
  </si>
  <si>
    <t>"osa 5/D"    1,65*2*0,15</t>
  </si>
  <si>
    <t>"osa 7/D"     0,80*2*0,15</t>
  </si>
  <si>
    <t>"osa 3*A"      0,25*2*0,15</t>
  </si>
  <si>
    <t>"osa 7/A"      0,25*2*0,15</t>
  </si>
  <si>
    <t>"osa 2/C-D" 7,07*2*0,15</t>
  </si>
  <si>
    <t>"9-7/B" 19,42*2*0,10</t>
  </si>
  <si>
    <t>"C/2-4" 11,07*2*0,10</t>
  </si>
  <si>
    <t>"C/5-7" 9,15*2*0,10</t>
  </si>
  <si>
    <t>"3/A-C" 7,71*2*0,10</t>
  </si>
  <si>
    <t>"4/C-D" 7,34*2*0,10</t>
  </si>
  <si>
    <t>"5/C-D" 8,24*2*0,10</t>
  </si>
  <si>
    <t>"7/A-D" 15,01*2*0,10</t>
  </si>
  <si>
    <t>2,802*0,030+0,779*0,015</t>
  </si>
  <si>
    <t>"spádový beton na terasy"</t>
  </si>
  <si>
    <t>"1-2/C-D" 4,91*4,25*(0,05+0,12)*0,5-(2,74+1,35)*1,20*(0,05+0,12)*0,5</t>
  </si>
  <si>
    <t>"7-8/nad osou A" 7,10*4,30*(0,05+0,12)*0,5</t>
  </si>
  <si>
    <t xml:space="preserve">"parapety" </t>
  </si>
  <si>
    <t>"okna 2.NP" (4,40+0,90*3+1,60*2+2,70+5,20+2,70+5,20-1,4+4,70*2+1,8+0,9+1,7)*0,20</t>
  </si>
  <si>
    <t>271</t>
  </si>
  <si>
    <t>286</t>
  </si>
  <si>
    <t>25 * 1,03</t>
  </si>
  <si>
    <t>013</t>
  </si>
  <si>
    <t>"podesta-zádveí 4-5/D" 4,77*1,20*0,20</t>
  </si>
  <si>
    <t>"stupně" (4,77+2*1,80+4,77+2*1,50)*0,20</t>
  </si>
  <si>
    <t>"podesta zádveří 3/A" 6,7*1,60*0,20</t>
  </si>
  <si>
    <t>"stupně" (6,70+2,1*2)*0,2</t>
  </si>
  <si>
    <t>"1.NP" 1,0*2,0*0,25</t>
  </si>
  <si>
    <t>"prostupy voda, kanalizace" 10</t>
  </si>
  <si>
    <t>"výtah,VZT,točité schodiště"</t>
  </si>
  <si>
    <t>(1,21*1,40+1,0*0,60+1,20*1,65)*0,20</t>
  </si>
  <si>
    <t>20,873+2,052</t>
  </si>
  <si>
    <t>006</t>
  </si>
  <si>
    <t>"4-5/D" 4,80*1,30*3,7</t>
  </si>
  <si>
    <t>"3/A" 6,7*1,6*3,7</t>
  </si>
  <si>
    <t>"1-3/A-C"  (11,60*7,45+7,20*11,35+6,80*5,7+13,2*4,25+6,8*9,11+7,10*8,75+7,0*8,8+7,0*8,8/4)*1,2</t>
  </si>
  <si>
    <t>283</t>
  </si>
  <si>
    <t>283220010</t>
  </si>
  <si>
    <t>556,888 * 1,15</t>
  </si>
  <si>
    <t xml:space="preserve">"terasy"  </t>
  </si>
  <si>
    <t>"1-2/C-D" 4,91*4,25*1,20-(2,74+1,35)*1,20</t>
  </si>
  <si>
    <t>"7-8/nad osou A" 7,10*4,30*1,2</t>
  </si>
  <si>
    <t>"zastřešení schodiště, 4-6/nad osou A" 7,05*4,61</t>
  </si>
  <si>
    <t>283220060</t>
  </si>
  <si>
    <t>89,27 * 1,15</t>
  </si>
  <si>
    <t>693659970</t>
  </si>
  <si>
    <t>646,157 * 1,15</t>
  </si>
  <si>
    <t>"1-3/A-C"  (11,60*7,45+7,20*11,35+6,80*5,7+13,2*4,25+6,8*9,11+7,10*8,75+7,0*8,8+7,0*8,8/4)</t>
  </si>
  <si>
    <t>"1-2/C-D" 4,91*4,25*1,20-(2,74+1,35)</t>
  </si>
  <si>
    <t>"7-8/nad osou A" 7,10*4,30</t>
  </si>
  <si>
    <t>607</t>
  </si>
  <si>
    <t>548,055 * 1,1</t>
  </si>
  <si>
    <t>"atika" 35,0*1,1</t>
  </si>
  <si>
    <t>38,5 * 1,1</t>
  </si>
  <si>
    <t>36*12</t>
  </si>
  <si>
    <t>(35,53+12,30+1,0*2)*2*1,0</t>
  </si>
  <si>
    <t>Dodávka a montáž dřevostaveb střešní konstrukce v do 10 m z příhradových vazníků konstrukční délky do 9 m</t>
  </si>
  <si>
    <t>"2-4/C-D" 7,2*11</t>
  </si>
  <si>
    <t>"3-4/A-C" 6,8*5</t>
  </si>
  <si>
    <t>"5-7/A-C" 6,8*9</t>
  </si>
  <si>
    <t>"5-7/C-D" 8,10*10</t>
  </si>
  <si>
    <t>"7-9/A-C"6,95*8</t>
  </si>
  <si>
    <t>7/4*2</t>
  </si>
  <si>
    <t>11,52*8</t>
  </si>
  <si>
    <t>"4-5/A-D" 13,5*5</t>
  </si>
  <si>
    <t>"osa D/2-9" (36,84-5,10)</t>
  </si>
  <si>
    <t>"osa A/1-3" (11,58+7,15+8,05)</t>
  </si>
  <si>
    <t>"osa A/7-9"  7,10</t>
  </si>
  <si>
    <t>"osa 9/A-D" 13,85</t>
  </si>
  <si>
    <t>"osa 1/A-D" 7,11</t>
  </si>
  <si>
    <t>"osa C/1-2" 6,06</t>
  </si>
  <si>
    <t>"osa 4/D"    0,75</t>
  </si>
  <si>
    <t>"osa 5/D"    1,65</t>
  </si>
  <si>
    <t>"osa 7/D"     0,80</t>
  </si>
  <si>
    <t>"osa 3*A"      0,25</t>
  </si>
  <si>
    <t>"osa 7/A"      0,25</t>
  </si>
  <si>
    <t>"osa 2/C-D" 7,07</t>
  </si>
  <si>
    <t>"výkr.E1."</t>
  </si>
  <si>
    <t>"A/3-7"  18,70*1,005</t>
  </si>
  <si>
    <t>"nad osou A/4-6, střecha schodiště" 4,61*1,005</t>
  </si>
  <si>
    <t>"1-2/C-D" 5,65*1,005</t>
  </si>
  <si>
    <t>"7-9/nad osou A" 7,10*1,005</t>
  </si>
  <si>
    <t>553</t>
  </si>
  <si>
    <t>"SCHODIŠTĚ'"</t>
  </si>
  <si>
    <t>"4-6/nad osou A" 2*4,61+7,20</t>
  </si>
  <si>
    <t>10,0*7</t>
  </si>
  <si>
    <t>14*36</t>
  </si>
  <si>
    <t>447,5+4,61*7,2</t>
  </si>
  <si>
    <t>Konstrukce truhlářské</t>
  </si>
  <si>
    <t>Světlík 150/100 - dodávka a montáž</t>
  </si>
  <si>
    <t>ks</t>
  </si>
  <si>
    <t>"Ocelová stěna u schodiště ozn. S1"</t>
  </si>
  <si>
    <t>5,27*4,15*2+4,81*3,51*2</t>
  </si>
  <si>
    <t>134</t>
  </si>
  <si>
    <t>0,85*1,08</t>
  </si>
  <si>
    <t>"2x ocelové schodiště" 1500</t>
  </si>
  <si>
    <t>1,5*1,05</t>
  </si>
  <si>
    <t>943</t>
  </si>
  <si>
    <t>"IPE 140" (2,27*1)*12,9 "kg/m"</t>
  </si>
  <si>
    <t>"IPE 180" (2,27*2+2,28*3+2,33*2+2,39*1+2,52*6)*18,8 "kg/m"</t>
  </si>
  <si>
    <t>"IPE 240" (1,71*1+2,33*2+2,52*5+4,21*1+4,23*10+4,25*1+4,28*2+4,34*1+4,395*2+4,42*18+4,48*13+4,55*2+4,61*1+4,74*11+4,78*1+4,88*2+4,91*1)*30,70 "kg/m"</t>
  </si>
  <si>
    <t>(4,97*4+5,07*2+5,10*4+5,16*1+5,28*4+5,29*9+5,34*1+5,47*9)*30,70 "kg/m</t>
  </si>
  <si>
    <t>"IPE 270" 4,31*3*36,10 "kg/m"</t>
  </si>
  <si>
    <t>"IPE 360" (0,89*6+0,95*2+1,04*2+6,32*3+6,45*1+6,52*5+6,80*9)*57,10 "kg/m"</t>
  </si>
  <si>
    <t>"IPE 600" (13,52*6+13,32*3+6,45*1+5,4*1)*122 "kg/m"</t>
  </si>
  <si>
    <t>"2xUPN 180" (2*3,86*2+2*4,26*7+2*4,55*1+2*4,65*3)*22 "kg/m"</t>
  </si>
  <si>
    <t>"2xUPN 320" (2*4,55*1+2*8,11*3+2*8,46*2+2*8,51*6+2*8,81*1+2*8,86*3+2*8,91*2)*59,5 "Kg/m"</t>
  </si>
  <si>
    <t>"trny ocelové" 671*2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</si>
</sst>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/YYYY"/>
    <numFmt numFmtId="166" formatCode="#,##0.00;\-#,##0.00"/>
    <numFmt numFmtId="167" formatCode="#,##0.000;\-#,##0.000"/>
    <numFmt numFmtId="168" formatCode="#,##0.00_ ;\-#,##0.00\ "/>
    <numFmt numFmtId="169" formatCode="@"/>
    <numFmt numFmtId="170" formatCode="###0;\-###0"/>
    <numFmt numFmtId="171" formatCode="###0.000;\-###0.000"/>
  </numFmts>
  <fonts count="17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u val="single"/>
      <sz val="8"/>
      <color indexed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i/>
      <sz val="8"/>
      <color indexed="12"/>
      <name val="Arial CE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164" fontId="0" fillId="0" borderId="0" xfId="0" applyAlignment="1">
      <alignment vertical="top" wrapText="1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2" fillId="0" borderId="0" xfId="0" applyFont="1" applyFill="1" applyAlignment="1" applyProtection="1">
      <alignment horizontal="left"/>
      <protection/>
    </xf>
    <xf numFmtId="164" fontId="3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 horizontal="left"/>
      <protection/>
    </xf>
    <xf numFmtId="164" fontId="0" fillId="0" borderId="0" xfId="0" applyFill="1" applyAlignment="1">
      <alignment horizontal="left" vertical="top"/>
    </xf>
    <xf numFmtId="165" fontId="3" fillId="0" borderId="0" xfId="0" applyNumberFormat="1" applyFont="1" applyFill="1" applyAlignment="1" applyProtection="1">
      <alignment horizontal="left"/>
      <protection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horizontal="left"/>
      <protection/>
    </xf>
    <xf numFmtId="164" fontId="6" fillId="0" borderId="0" xfId="0" applyFont="1" applyAlignment="1">
      <alignment horizontal="left" wrapText="1"/>
    </xf>
    <xf numFmtId="166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8" fontId="0" fillId="0" borderId="0" xfId="0" applyNumberFormat="1" applyAlignment="1">
      <alignment horizontal="left" vertical="top"/>
    </xf>
    <xf numFmtId="164" fontId="4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4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9" fontId="0" fillId="0" borderId="0" xfId="0" applyNumberFormat="1" applyAlignment="1">
      <alignment horizontal="center" vertical="top"/>
    </xf>
    <xf numFmtId="164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9" fontId="2" fillId="0" borderId="0" xfId="0" applyNumberFormat="1" applyFont="1" applyFill="1" applyAlignment="1" applyProtection="1">
      <alignment horizontal="left"/>
      <protection/>
    </xf>
    <xf numFmtId="169" fontId="4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left"/>
      <protection/>
    </xf>
    <xf numFmtId="169" fontId="5" fillId="0" borderId="0" xfId="0" applyNumberFormat="1" applyFont="1" applyFill="1" applyAlignment="1" applyProtection="1">
      <alignment horizontal="left"/>
      <protection/>
    </xf>
    <xf numFmtId="165" fontId="5" fillId="0" borderId="0" xfId="0" applyNumberFormat="1" applyFont="1" applyFill="1" applyAlignment="1" applyProtection="1">
      <alignment horizontal="left"/>
      <protection/>
    </xf>
    <xf numFmtId="169" fontId="3" fillId="0" borderId="0" xfId="0" applyNumberFormat="1" applyFont="1" applyFill="1" applyAlignment="1" applyProtection="1">
      <alignment horizontal="left"/>
      <protection/>
    </xf>
    <xf numFmtId="169" fontId="10" fillId="2" borderId="1" xfId="0" applyNumberFormat="1" applyFont="1" applyFill="1" applyBorder="1" applyAlignment="1" applyProtection="1">
      <alignment horizontal="center" vertical="center" wrapText="1"/>
      <protection/>
    </xf>
    <xf numFmtId="164" fontId="10" fillId="2" borderId="1" xfId="0" applyFont="1" applyFill="1" applyBorder="1" applyAlignment="1" applyProtection="1">
      <alignment horizontal="center" vertical="center" wrapText="1"/>
      <protection/>
    </xf>
    <xf numFmtId="169" fontId="3" fillId="0" borderId="0" xfId="0" applyNumberFormat="1" applyFont="1" applyAlignment="1" applyProtection="1">
      <alignment horizontal="left"/>
      <protection/>
    </xf>
    <xf numFmtId="169" fontId="4" fillId="0" borderId="0" xfId="0" applyNumberFormat="1" applyFont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164" fontId="5" fillId="0" borderId="3" xfId="0" applyFont="1" applyBorder="1" applyAlignment="1">
      <alignment horizontal="left" wrapText="1"/>
    </xf>
    <xf numFmtId="167" fontId="5" fillId="0" borderId="3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7" fontId="5" fillId="0" borderId="4" xfId="0" applyNumberFormat="1" applyFont="1" applyBorder="1" applyAlignment="1">
      <alignment horizontal="right"/>
    </xf>
    <xf numFmtId="169" fontId="5" fillId="0" borderId="5" xfId="0" applyNumberFormat="1" applyFont="1" applyBorder="1" applyAlignment="1">
      <alignment horizontal="center"/>
    </xf>
    <xf numFmtId="164" fontId="5" fillId="0" borderId="6" xfId="0" applyFont="1" applyBorder="1" applyAlignment="1">
      <alignment horizontal="left" wrapText="1"/>
    </xf>
    <xf numFmtId="167" fontId="5" fillId="0" borderId="6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7" fontId="5" fillId="0" borderId="7" xfId="0" applyNumberFormat="1" applyFont="1" applyBorder="1" applyAlignment="1">
      <alignment horizontal="right"/>
    </xf>
    <xf numFmtId="169" fontId="5" fillId="0" borderId="8" xfId="0" applyNumberFormat="1" applyFont="1" applyBorder="1" applyAlignment="1">
      <alignment horizontal="center"/>
    </xf>
    <xf numFmtId="164" fontId="5" fillId="0" borderId="9" xfId="0" applyFont="1" applyBorder="1" applyAlignment="1">
      <alignment horizontal="left" wrapText="1"/>
    </xf>
    <xf numFmtId="167" fontId="5" fillId="0" borderId="9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center"/>
    </xf>
    <xf numFmtId="164" fontId="11" fillId="0" borderId="9" xfId="0" applyFont="1" applyBorder="1" applyAlignment="1">
      <alignment horizontal="left" wrapText="1"/>
    </xf>
    <xf numFmtId="167" fontId="11" fillId="0" borderId="9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7" fontId="11" fillId="0" borderId="10" xfId="0" applyNumberFormat="1" applyFont="1" applyBorder="1" applyAlignment="1">
      <alignment horizontal="right"/>
    </xf>
    <xf numFmtId="169" fontId="11" fillId="0" borderId="5" xfId="0" applyNumberFormat="1" applyFont="1" applyBorder="1" applyAlignment="1">
      <alignment horizontal="center"/>
    </xf>
    <xf numFmtId="164" fontId="11" fillId="0" borderId="6" xfId="0" applyFont="1" applyBorder="1" applyAlignment="1">
      <alignment horizontal="left" wrapText="1"/>
    </xf>
    <xf numFmtId="167" fontId="11" fillId="0" borderId="6" xfId="0" applyNumberFormat="1" applyFont="1" applyBorder="1" applyAlignment="1">
      <alignment horizontal="right"/>
    </xf>
    <xf numFmtId="166" fontId="11" fillId="0" borderId="6" xfId="0" applyNumberFormat="1" applyFont="1" applyBorder="1" applyAlignment="1">
      <alignment horizontal="right"/>
    </xf>
    <xf numFmtId="167" fontId="11" fillId="0" borderId="7" xfId="0" applyNumberFormat="1" applyFont="1" applyBorder="1" applyAlignment="1">
      <alignment horizontal="right"/>
    </xf>
    <xf numFmtId="164" fontId="5" fillId="2" borderId="3" xfId="0" applyFont="1" applyFill="1" applyBorder="1" applyAlignment="1">
      <alignment horizontal="left" wrapText="1"/>
    </xf>
    <xf numFmtId="164" fontId="5" fillId="2" borderId="6" xfId="0" applyFont="1" applyFill="1" applyBorder="1" applyAlignment="1">
      <alignment horizontal="left" wrapText="1"/>
    </xf>
    <xf numFmtId="166" fontId="0" fillId="0" borderId="0" xfId="0" applyNumberFormat="1" applyAlignment="1">
      <alignment horizontal="left" vertical="top"/>
    </xf>
    <xf numFmtId="169" fontId="5" fillId="0" borderId="11" xfId="0" applyNumberFormat="1" applyFont="1" applyBorder="1" applyAlignment="1">
      <alignment horizontal="center"/>
    </xf>
    <xf numFmtId="164" fontId="5" fillId="0" borderId="12" xfId="0" applyFont="1" applyBorder="1" applyAlignment="1">
      <alignment horizontal="left" wrapText="1"/>
    </xf>
    <xf numFmtId="167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7" fontId="5" fillId="0" borderId="13" xfId="0" applyNumberFormat="1" applyFont="1" applyBorder="1" applyAlignment="1">
      <alignment horizontal="right"/>
    </xf>
    <xf numFmtId="169" fontId="7" fillId="0" borderId="0" xfId="0" applyNumberFormat="1" applyFont="1" applyAlignment="1">
      <alignment horizontal="center"/>
    </xf>
    <xf numFmtId="164" fontId="12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3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 horizontal="left"/>
      <protection/>
    </xf>
    <xf numFmtId="164" fontId="9" fillId="3" borderId="1" xfId="0" applyFont="1" applyFill="1" applyBorder="1" applyAlignment="1" applyProtection="1">
      <alignment horizontal="center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3" fillId="0" borderId="0" xfId="0" applyFont="1" applyAlignment="1" applyProtection="1">
      <alignment horizontal="left" vertical="center"/>
      <protection/>
    </xf>
    <xf numFmtId="164" fontId="14" fillId="0" borderId="0" xfId="0" applyFont="1" applyAlignment="1" applyProtection="1">
      <alignment horizontal="left" vertical="center" wrapText="1"/>
      <protection/>
    </xf>
    <xf numFmtId="164" fontId="13" fillId="0" borderId="14" xfId="0" applyFont="1" applyBorder="1" applyAlignment="1" applyProtection="1">
      <alignment horizontal="left" vertical="center"/>
      <protection/>
    </xf>
    <xf numFmtId="164" fontId="8" fillId="0" borderId="0" xfId="0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8" fillId="0" borderId="14" xfId="0" applyFont="1" applyBorder="1" applyAlignment="1" applyProtection="1">
      <alignment horizontal="left" vertical="center"/>
      <protection/>
    </xf>
    <xf numFmtId="170" fontId="5" fillId="0" borderId="15" xfId="0" applyNumberFormat="1" applyFont="1" applyBorder="1" applyAlignment="1" applyProtection="1">
      <alignment horizontal="right" vertical="center"/>
      <protection/>
    </xf>
    <xf numFmtId="164" fontId="5" fillId="0" borderId="16" xfId="0" applyFont="1" applyBorder="1" applyAlignment="1" applyProtection="1">
      <alignment horizontal="center" vertical="center" wrapText="1"/>
      <protection/>
    </xf>
    <xf numFmtId="164" fontId="5" fillId="0" borderId="16" xfId="0" applyFont="1" applyBorder="1" applyAlignment="1" applyProtection="1">
      <alignment horizontal="left" vertical="center" wrapText="1"/>
      <protection/>
    </xf>
    <xf numFmtId="171" fontId="5" fillId="0" borderId="16" xfId="0" applyNumberFormat="1" applyFont="1" applyBorder="1" applyAlignment="1" applyProtection="1">
      <alignment horizontal="right" vertical="center"/>
      <protection/>
    </xf>
    <xf numFmtId="164" fontId="9" fillId="0" borderId="16" xfId="0" applyFont="1" applyBorder="1" applyAlignment="1" applyProtection="1">
      <alignment horizontal="left" vertical="center"/>
      <protection/>
    </xf>
    <xf numFmtId="164" fontId="9" fillId="0" borderId="17" xfId="0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left" wrapText="1"/>
      <protection/>
    </xf>
    <xf numFmtId="171" fontId="5" fillId="0" borderId="0" xfId="0" applyNumberFormat="1" applyFont="1" applyAlignment="1" applyProtection="1">
      <alignment horizontal="right"/>
      <protection/>
    </xf>
    <xf numFmtId="171" fontId="0" fillId="0" borderId="0" xfId="0" applyNumberFormat="1" applyAlignment="1">
      <alignment horizontal="left" vertical="top"/>
    </xf>
    <xf numFmtId="170" fontId="5" fillId="0" borderId="0" xfId="0" applyNumberFormat="1" applyFont="1" applyBorder="1" applyAlignment="1" applyProtection="1">
      <alignment horizontal="right" vertical="center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left" vertical="center" wrapText="1"/>
      <protection/>
    </xf>
    <xf numFmtId="171" fontId="5" fillId="0" borderId="0" xfId="0" applyNumberFormat="1" applyFont="1" applyBorder="1" applyAlignment="1" applyProtection="1">
      <alignment horizontal="right" vertical="center"/>
      <protection/>
    </xf>
    <xf numFmtId="164" fontId="9" fillId="0" borderId="0" xfId="0" applyFont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horizontal="left" vertical="center" wrapText="1"/>
      <protection/>
    </xf>
    <xf numFmtId="164" fontId="15" fillId="0" borderId="0" xfId="0" applyFont="1" applyAlignment="1" applyProtection="1">
      <alignment horizontal="left" vertical="center" wrapText="1"/>
      <protection/>
    </xf>
    <xf numFmtId="164" fontId="16" fillId="0" borderId="0" xfId="0" applyFont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workbookViewId="0" topLeftCell="A1">
      <selection activeCell="C3" sqref="C3"/>
    </sheetView>
  </sheetViews>
  <sheetFormatPr defaultColWidth="10.66015625" defaultRowHeight="12" customHeight="1"/>
  <cols>
    <col min="1" max="1" width="14.66015625" style="1" customWidth="1"/>
    <col min="2" max="2" width="41.66015625" style="1" customWidth="1"/>
    <col min="3" max="3" width="15.33203125" style="1" customWidth="1"/>
    <col min="4" max="4" width="17.16015625" style="1" customWidth="1"/>
    <col min="5" max="5" width="16.33203125" style="1" customWidth="1"/>
    <col min="6" max="6" width="14.5" style="1" customWidth="1"/>
    <col min="7" max="7" width="12.66015625" style="1" customWidth="1"/>
    <col min="8" max="8" width="10.66015625" style="2" customWidth="1"/>
    <col min="9" max="9" width="12.16015625" style="2" customWidth="1"/>
    <col min="10" max="16384" width="10.66015625" style="2" customWidth="1"/>
  </cols>
  <sheetData>
    <row r="1" spans="1:7" s="1" customFormat="1" ht="17.2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7.25" customHeight="1">
      <c r="A2" s="5" t="s">
        <v>1</v>
      </c>
      <c r="B2" s="6" t="s">
        <v>2</v>
      </c>
      <c r="C2" s="7"/>
      <c r="D2" s="4"/>
      <c r="E2" s="4"/>
      <c r="F2" s="4"/>
      <c r="G2" s="4"/>
    </row>
    <row r="3" spans="1:7" s="1" customFormat="1" ht="12.75" customHeight="1">
      <c r="A3" s="5" t="s">
        <v>3</v>
      </c>
      <c r="B3" s="6" t="s">
        <v>4</v>
      </c>
      <c r="C3" s="7"/>
      <c r="D3" s="4"/>
      <c r="E3" s="4"/>
      <c r="F3" s="4" t="s">
        <v>5</v>
      </c>
      <c r="G3" s="4"/>
    </row>
    <row r="4" spans="1:7" s="1" customFormat="1" ht="12.75" customHeight="1">
      <c r="A4" s="5"/>
      <c r="B4" s="5"/>
      <c r="C4" s="6"/>
      <c r="D4" s="4"/>
      <c r="E4" s="4"/>
      <c r="F4" s="4" t="s">
        <v>6</v>
      </c>
      <c r="G4" s="8">
        <v>40603</v>
      </c>
    </row>
    <row r="5" spans="1:7" s="1" customFormat="1" ht="12.75" customHeight="1">
      <c r="A5" s="6"/>
      <c r="B5" s="6"/>
      <c r="C5" s="6"/>
      <c r="D5" s="4"/>
      <c r="E5" s="4"/>
      <c r="F5" s="4"/>
      <c r="G5" s="4"/>
    </row>
    <row r="6" spans="1:7" s="1" customFormat="1" ht="6" customHeight="1">
      <c r="A6" s="4"/>
      <c r="B6" s="4"/>
      <c r="C6" s="4"/>
      <c r="D6" s="4"/>
      <c r="E6" s="4"/>
      <c r="F6" s="4"/>
      <c r="G6" s="4"/>
    </row>
    <row r="7" spans="1:7" s="1" customFormat="1" ht="22.5" customHeight="1">
      <c r="A7" s="9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</row>
    <row r="8" spans="1:7" s="1" customFormat="1" ht="12.75" customHeight="1">
      <c r="A8" s="9" t="s">
        <v>14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</row>
    <row r="9" spans="1:7" s="1" customFormat="1" ht="4.5" customHeight="1">
      <c r="A9" s="10"/>
      <c r="B9" s="10"/>
      <c r="C9" s="10"/>
      <c r="D9" s="10"/>
      <c r="E9" s="10"/>
      <c r="F9" s="10"/>
      <c r="G9" s="10"/>
    </row>
    <row r="10" spans="1:9" s="1" customFormat="1" ht="21" customHeight="1">
      <c r="A10" s="11" t="s">
        <v>21</v>
      </c>
      <c r="B10" s="11" t="s">
        <v>22</v>
      </c>
      <c r="C10" s="12">
        <f>SUM(C11:C18)</f>
        <v>0</v>
      </c>
      <c r="D10" s="12">
        <f>SUM(D11:D18)</f>
        <v>0</v>
      </c>
      <c r="E10" s="12">
        <f>SUM(E11:E18)</f>
        <v>0</v>
      </c>
      <c r="F10" s="13">
        <f>SUM(F11:F18)</f>
        <v>425.3267636700001</v>
      </c>
      <c r="G10" s="13">
        <f>SUM(G11:G18)</f>
        <v>51.956688</v>
      </c>
      <c r="I10" s="14"/>
    </row>
    <row r="11" spans="1:7" s="1" customFormat="1" ht="13.5" customHeight="1">
      <c r="A11" s="15" t="s">
        <v>14</v>
      </c>
      <c r="B11" s="15" t="s">
        <v>23</v>
      </c>
      <c r="C11" s="16">
        <v>0</v>
      </c>
      <c r="D11" s="16">
        <f>Nabídka!$G$12</f>
        <v>0</v>
      </c>
      <c r="E11" s="16">
        <f>C11+D11</f>
        <v>0</v>
      </c>
      <c r="F11" s="17">
        <f>Nabídka!$H$12</f>
        <v>10.295630000000001</v>
      </c>
      <c r="G11" s="17">
        <v>0</v>
      </c>
    </row>
    <row r="12" spans="1:7" s="1" customFormat="1" ht="13.5" customHeight="1">
      <c r="A12" s="15" t="s">
        <v>15</v>
      </c>
      <c r="B12" s="15" t="s">
        <v>24</v>
      </c>
      <c r="C12" s="16">
        <f>Nabídka!$G$44</f>
        <v>0</v>
      </c>
      <c r="D12" s="16">
        <f>E12-C12</f>
        <v>0</v>
      </c>
      <c r="E12" s="16">
        <f>Nabídka!$G$34</f>
        <v>0</v>
      </c>
      <c r="F12" s="17">
        <f>Nabídka!$H$34</f>
        <v>72.20067462</v>
      </c>
      <c r="G12" s="17">
        <v>0</v>
      </c>
    </row>
    <row r="13" spans="1:7" s="1" customFormat="1" ht="13.5" customHeight="1">
      <c r="A13" s="15" t="s">
        <v>16</v>
      </c>
      <c r="B13" s="15" t="s">
        <v>25</v>
      </c>
      <c r="C13" s="16">
        <f>Nabídka!G49+Nabídka!G51</f>
        <v>0</v>
      </c>
      <c r="D13" s="16">
        <f>E13-C13</f>
        <v>0</v>
      </c>
      <c r="E13" s="16">
        <f>Nabídka!$G$45</f>
        <v>0</v>
      </c>
      <c r="F13" s="17">
        <f>Nabídka!$H$45</f>
        <v>76.5032084</v>
      </c>
      <c r="G13" s="17">
        <v>0</v>
      </c>
    </row>
    <row r="14" spans="1:7" s="1" customFormat="1" ht="13.5" customHeight="1">
      <c r="A14" s="15" t="s">
        <v>17</v>
      </c>
      <c r="B14" s="15" t="s">
        <v>26</v>
      </c>
      <c r="C14" s="16">
        <v>0</v>
      </c>
      <c r="D14" s="16">
        <v>0</v>
      </c>
      <c r="E14" s="16">
        <f>C14+D14</f>
        <v>0</v>
      </c>
      <c r="F14" s="17">
        <f>Nabídka!$H$56</f>
        <v>231.84018327</v>
      </c>
      <c r="G14" s="17">
        <v>0</v>
      </c>
    </row>
    <row r="15" spans="1:7" s="1" customFormat="1" ht="13.5" customHeight="1">
      <c r="A15" s="15" t="s">
        <v>19</v>
      </c>
      <c r="B15" s="15" t="s">
        <v>27</v>
      </c>
      <c r="C15" s="16">
        <v>0</v>
      </c>
      <c r="D15" s="16">
        <f>Nabídka!$G$68</f>
        <v>0</v>
      </c>
      <c r="E15" s="16">
        <f>C15+D15</f>
        <v>0</v>
      </c>
      <c r="F15" s="17">
        <f>Nabídka!$H$68</f>
        <v>9.86492568</v>
      </c>
      <c r="G15" s="17">
        <v>0</v>
      </c>
    </row>
    <row r="16" spans="1:7" s="1" customFormat="1" ht="13.5" customHeight="1">
      <c r="A16" s="15" t="s">
        <v>28</v>
      </c>
      <c r="B16" s="15" t="s">
        <v>29</v>
      </c>
      <c r="C16" s="16">
        <f>Nabídka!$G$73</f>
        <v>0</v>
      </c>
      <c r="D16" s="16">
        <f>Nabídka!$G$72</f>
        <v>0</v>
      </c>
      <c r="E16" s="16">
        <f>C16+D16</f>
        <v>0</v>
      </c>
      <c r="F16" s="17">
        <f>Nabídka!$H$71</f>
        <v>0.0610275</v>
      </c>
      <c r="G16" s="17">
        <v>0</v>
      </c>
    </row>
    <row r="17" spans="1:7" s="1" customFormat="1" ht="13.5" customHeight="1">
      <c r="A17" s="15" t="s">
        <v>30</v>
      </c>
      <c r="B17" s="15" t="s">
        <v>31</v>
      </c>
      <c r="C17" s="16">
        <v>0</v>
      </c>
      <c r="D17" s="16">
        <f>Nabídka!$G$74</f>
        <v>0</v>
      </c>
      <c r="E17" s="16">
        <f>C17+D17</f>
        <v>0</v>
      </c>
      <c r="F17" s="17">
        <f>Nabídka!$H$74</f>
        <v>0.3966006</v>
      </c>
      <c r="G17" s="17">
        <v>38.025744</v>
      </c>
    </row>
    <row r="18" spans="1:7" s="1" customFormat="1" ht="13.5" customHeight="1">
      <c r="A18" s="15" t="s">
        <v>32</v>
      </c>
      <c r="B18" s="15" t="s">
        <v>33</v>
      </c>
      <c r="C18" s="16">
        <v>0</v>
      </c>
      <c r="D18" s="16">
        <f>Nabídka!$G$81</f>
        <v>0</v>
      </c>
      <c r="E18" s="16">
        <f>C18+D18</f>
        <v>0</v>
      </c>
      <c r="F18" s="17">
        <f>Nabídka!$H$81</f>
        <v>24.1645136</v>
      </c>
      <c r="G18" s="17">
        <v>13.930944</v>
      </c>
    </row>
    <row r="19" spans="1:7" s="1" customFormat="1" ht="21" customHeight="1">
      <c r="A19" s="11" t="s">
        <v>34</v>
      </c>
      <c r="B19" s="11" t="s">
        <v>35</v>
      </c>
      <c r="C19" s="12">
        <f>SUM(C20:C25)</f>
        <v>0</v>
      </c>
      <c r="D19" s="12">
        <f>SUM(D20:D25)</f>
        <v>0</v>
      </c>
      <c r="E19" s="12">
        <f>SUM(E20:E25)</f>
        <v>0</v>
      </c>
      <c r="F19" s="13">
        <f>SUM(F20:F25)</f>
        <v>14.424308159999999</v>
      </c>
      <c r="G19" s="13">
        <f>SUM(G20:G25)</f>
        <v>20.33124</v>
      </c>
    </row>
    <row r="20" spans="1:7" s="1" customFormat="1" ht="13.5" customHeight="1">
      <c r="A20" s="15" t="s">
        <v>36</v>
      </c>
      <c r="B20" s="15" t="s">
        <v>37</v>
      </c>
      <c r="C20" s="16">
        <f>Nabídka!G94+Nabídka!G96+Nabídka!G98</f>
        <v>0</v>
      </c>
      <c r="D20" s="16">
        <f>E20-C20</f>
        <v>0</v>
      </c>
      <c r="E20" s="16">
        <f>Nabídka!$G$92</f>
        <v>0</v>
      </c>
      <c r="F20" s="17">
        <f>Nabídka!$H$92</f>
        <v>2.03643666</v>
      </c>
      <c r="G20" s="17">
        <v>0</v>
      </c>
    </row>
    <row r="21" spans="1:7" s="1" customFormat="1" ht="13.5" customHeight="1">
      <c r="A21" s="15" t="s">
        <v>38</v>
      </c>
      <c r="B21" s="15" t="s">
        <v>39</v>
      </c>
      <c r="C21" s="16">
        <f>Nabídka!G102+Nabídka!G104</f>
        <v>0</v>
      </c>
      <c r="D21" s="16">
        <f>E21-C21</f>
        <v>0</v>
      </c>
      <c r="E21" s="16">
        <f>Nabídka!$G$100</f>
        <v>0</v>
      </c>
      <c r="F21" s="17">
        <f>Nabídka!$H$100</f>
        <v>8.9487051</v>
      </c>
      <c r="G21" s="17">
        <v>9.24324</v>
      </c>
    </row>
    <row r="22" spans="1:7" s="1" customFormat="1" ht="24" customHeight="1">
      <c r="A22" s="15" t="s">
        <v>40</v>
      </c>
      <c r="B22" s="15" t="s">
        <v>41</v>
      </c>
      <c r="C22" s="16">
        <v>0</v>
      </c>
      <c r="D22" s="16">
        <f>Nabídka!$G$109</f>
        <v>0</v>
      </c>
      <c r="E22" s="16">
        <f>C22+D22</f>
        <v>0</v>
      </c>
      <c r="F22" s="17">
        <f>Nabídka!$H$109</f>
        <v>0</v>
      </c>
      <c r="G22" s="17">
        <v>0</v>
      </c>
    </row>
    <row r="23" spans="1:7" s="1" customFormat="1" ht="13.5" customHeight="1">
      <c r="A23" s="15" t="s">
        <v>42</v>
      </c>
      <c r="B23" s="15" t="s">
        <v>43</v>
      </c>
      <c r="C23" s="16">
        <f>Nabídka!$G$120</f>
        <v>0</v>
      </c>
      <c r="D23" s="16">
        <f>E23-C23</f>
        <v>0</v>
      </c>
      <c r="E23" s="16">
        <f>Nabídka!$G$114</f>
        <v>0</v>
      </c>
      <c r="F23" s="17">
        <f>Nabídka!$H$114</f>
        <v>0.78522026</v>
      </c>
      <c r="G23" s="17">
        <v>0</v>
      </c>
    </row>
    <row r="24" spans="1:7" s="1" customFormat="1" ht="13.5" customHeight="1">
      <c r="A24" s="15" t="s">
        <v>44</v>
      </c>
      <c r="B24" s="15" t="s">
        <v>45</v>
      </c>
      <c r="C24" s="16">
        <v>0</v>
      </c>
      <c r="D24" s="16">
        <f>Nabídka!$G$124</f>
        <v>0</v>
      </c>
      <c r="E24" s="16">
        <f>C24+D24</f>
        <v>0</v>
      </c>
      <c r="F24" s="17">
        <f>Nabídka!$H$124</f>
        <v>0.13459376</v>
      </c>
      <c r="G24" s="17">
        <v>11.088</v>
      </c>
    </row>
    <row r="25" spans="1:7" s="1" customFormat="1" ht="13.5" customHeight="1">
      <c r="A25" s="15" t="s">
        <v>46</v>
      </c>
      <c r="B25" s="15" t="s">
        <v>47</v>
      </c>
      <c r="C25" s="16">
        <f>Nabídka!G132+Nabídka!G130</f>
        <v>0</v>
      </c>
      <c r="D25" s="16">
        <f>E25-C25</f>
        <v>0</v>
      </c>
      <c r="E25" s="16">
        <f>Nabídka!$G$128</f>
        <v>0</v>
      </c>
      <c r="F25" s="17">
        <f>Nabídka!$H$128</f>
        <v>2.51935238</v>
      </c>
      <c r="G25" s="17">
        <v>0</v>
      </c>
    </row>
    <row r="26" spans="1:7" s="1" customFormat="1" ht="21" customHeight="1">
      <c r="A26" s="11" t="s">
        <v>48</v>
      </c>
      <c r="B26" s="11" t="s">
        <v>49</v>
      </c>
      <c r="C26" s="12">
        <f>C27</f>
        <v>0</v>
      </c>
      <c r="D26" s="12">
        <f>D27</f>
        <v>0</v>
      </c>
      <c r="E26" s="12">
        <f>E27</f>
        <v>0</v>
      </c>
      <c r="F26" s="13">
        <f>F27</f>
        <v>0</v>
      </c>
      <c r="G26" s="13">
        <f>G27</f>
        <v>0</v>
      </c>
    </row>
    <row r="27" spans="1:7" s="1" customFormat="1" ht="13.5" customHeight="1">
      <c r="A27" s="15" t="s">
        <v>50</v>
      </c>
      <c r="B27" s="15" t="s">
        <v>51</v>
      </c>
      <c r="C27" s="16">
        <v>0</v>
      </c>
      <c r="D27" s="16">
        <f>Nabídka!$G$135</f>
        <v>0</v>
      </c>
      <c r="E27" s="16">
        <f>C27+D27</f>
        <v>0</v>
      </c>
      <c r="F27" s="17">
        <f>Nabídka!$H$135</f>
        <v>0</v>
      </c>
      <c r="G27" s="17">
        <v>0</v>
      </c>
    </row>
    <row r="28" spans="1:7" s="1" customFormat="1" ht="21" customHeight="1">
      <c r="A28" s="18"/>
      <c r="B28" s="18" t="s">
        <v>52</v>
      </c>
      <c r="C28" s="19">
        <f>C26+C19+C10</f>
        <v>0</v>
      </c>
      <c r="D28" s="19">
        <f>D26+D19+D10</f>
        <v>0</v>
      </c>
      <c r="E28" s="19">
        <f>E26+E19+E10</f>
        <v>0</v>
      </c>
      <c r="F28" s="20">
        <f>F26+F19+F10</f>
        <v>439.7510718300001</v>
      </c>
      <c r="G28" s="20">
        <f>G26+G19+G10</f>
        <v>72.287928</v>
      </c>
    </row>
  </sheetData>
  <sheetProtection selectLockedCells="1" selectUnlockedCells="1"/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showGridLines="0" workbookViewId="0" topLeftCell="A1">
      <selection activeCell="C4" sqref="C4"/>
    </sheetView>
  </sheetViews>
  <sheetFormatPr defaultColWidth="10.66015625" defaultRowHeight="12" customHeight="1"/>
  <cols>
    <col min="1" max="1" width="5" style="21" customWidth="1"/>
    <col min="2" max="2" width="12" style="22" customWidth="1"/>
    <col min="3" max="3" width="49.83203125" style="22" customWidth="1"/>
    <col min="4" max="4" width="5.5" style="22" customWidth="1"/>
    <col min="5" max="5" width="11.33203125" style="23" customWidth="1"/>
    <col min="6" max="6" width="11.5" style="24" customWidth="1"/>
    <col min="7" max="7" width="13.83203125" style="24" customWidth="1"/>
    <col min="8" max="8" width="13" style="23" customWidth="1"/>
    <col min="9" max="16384" width="10.5" style="2" customWidth="1"/>
  </cols>
  <sheetData>
    <row r="1" spans="1:8" s="1" customFormat="1" ht="17.25" customHeight="1">
      <c r="A1" s="25" t="s">
        <v>53</v>
      </c>
      <c r="B1" s="4"/>
      <c r="C1" s="4"/>
      <c r="D1" s="4"/>
      <c r="E1" s="4"/>
      <c r="F1" s="4"/>
      <c r="G1" s="4"/>
      <c r="H1" s="4"/>
    </row>
    <row r="2" spans="1:8" s="1" customFormat="1" ht="12.75" customHeight="1">
      <c r="A2" s="26" t="s">
        <v>1</v>
      </c>
      <c r="B2" s="27"/>
      <c r="C2" s="5" t="s">
        <v>2</v>
      </c>
      <c r="D2" s="28"/>
      <c r="E2" s="28"/>
      <c r="F2" s="28"/>
      <c r="G2" s="28"/>
      <c r="H2" s="4"/>
    </row>
    <row r="3" spans="1:8" s="1" customFormat="1" ht="12.75" customHeight="1">
      <c r="A3" s="26" t="s">
        <v>3</v>
      </c>
      <c r="B3" s="27"/>
      <c r="C3" s="5" t="s">
        <v>4</v>
      </c>
      <c r="D3" s="28"/>
      <c r="E3" s="28"/>
      <c r="G3" s="6"/>
      <c r="H3" s="4"/>
    </row>
    <row r="4" spans="1:8" s="1" customFormat="1" ht="12.75" customHeight="1">
      <c r="A4" s="26"/>
      <c r="B4" s="27"/>
      <c r="C4" s="5"/>
      <c r="D4" s="28"/>
      <c r="E4" s="28"/>
      <c r="H4" s="4"/>
    </row>
    <row r="5" spans="1:8" s="1" customFormat="1" ht="12.75" customHeight="1">
      <c r="A5" s="29" t="s">
        <v>54</v>
      </c>
      <c r="B5" s="4"/>
      <c r="C5" s="4"/>
      <c r="D5" s="4"/>
      <c r="G5" s="6" t="s">
        <v>5</v>
      </c>
      <c r="H5" s="4"/>
    </row>
    <row r="6" spans="1:8" s="1" customFormat="1" ht="12.75" customHeight="1">
      <c r="A6" s="29" t="s">
        <v>55</v>
      </c>
      <c r="B6" s="4"/>
      <c r="C6" s="4"/>
      <c r="D6" s="4"/>
      <c r="G6" s="6" t="s">
        <v>6</v>
      </c>
      <c r="H6" s="30">
        <v>40603</v>
      </c>
    </row>
    <row r="7" spans="1:8" s="1" customFormat="1" ht="6" customHeight="1">
      <c r="A7" s="31"/>
      <c r="B7" s="4"/>
      <c r="C7" s="4"/>
      <c r="D7" s="4"/>
      <c r="E7" s="4"/>
      <c r="F7" s="4"/>
      <c r="G7" s="4"/>
      <c r="H7" s="4"/>
    </row>
    <row r="8" spans="1:8" s="1" customFormat="1" ht="28.5" customHeight="1">
      <c r="A8" s="32" t="s">
        <v>56</v>
      </c>
      <c r="B8" s="33" t="s">
        <v>57</v>
      </c>
      <c r="C8" s="33" t="s">
        <v>8</v>
      </c>
      <c r="D8" s="33" t="s">
        <v>58</v>
      </c>
      <c r="E8" s="33" t="s">
        <v>59</v>
      </c>
      <c r="F8" s="33" t="s">
        <v>60</v>
      </c>
      <c r="G8" s="33" t="s">
        <v>11</v>
      </c>
      <c r="H8" s="33" t="s">
        <v>12</v>
      </c>
    </row>
    <row r="9" spans="1:8" s="1" customFormat="1" ht="12.75" customHeight="1">
      <c r="A9" s="32" t="s">
        <v>14</v>
      </c>
      <c r="B9" s="33" t="s">
        <v>15</v>
      </c>
      <c r="C9" s="33" t="s">
        <v>16</v>
      </c>
      <c r="D9" s="33" t="s">
        <v>17</v>
      </c>
      <c r="E9" s="33" t="s">
        <v>18</v>
      </c>
      <c r="F9" s="33" t="s">
        <v>19</v>
      </c>
      <c r="G9" s="33" t="s">
        <v>20</v>
      </c>
      <c r="H9" s="33" t="s">
        <v>28</v>
      </c>
    </row>
    <row r="10" spans="1:8" s="1" customFormat="1" ht="9.75" customHeight="1">
      <c r="A10" s="34"/>
      <c r="B10" s="10"/>
      <c r="C10" s="10"/>
      <c r="D10" s="10"/>
      <c r="E10" s="10"/>
      <c r="F10" s="10"/>
      <c r="G10" s="10"/>
      <c r="H10" s="10"/>
    </row>
    <row r="11" spans="1:8" s="1" customFormat="1" ht="21" customHeight="1">
      <c r="A11" s="35"/>
      <c r="B11" s="15" t="s">
        <v>21</v>
      </c>
      <c r="C11" s="15" t="s">
        <v>22</v>
      </c>
      <c r="D11" s="15"/>
      <c r="E11" s="17"/>
      <c r="F11" s="16"/>
      <c r="G11" s="16">
        <f>G12+G34+G45+G56+G68+G71+G74+G81</f>
        <v>0</v>
      </c>
      <c r="H11" s="17">
        <f>H12+H34+H45+H56+H68+H71+H74+H81</f>
        <v>425.32676367000005</v>
      </c>
    </row>
    <row r="12" spans="1:8" s="1" customFormat="1" ht="21" customHeight="1">
      <c r="A12" s="35"/>
      <c r="B12" s="15" t="s">
        <v>14</v>
      </c>
      <c r="C12" s="15" t="s">
        <v>23</v>
      </c>
      <c r="D12" s="15"/>
      <c r="E12" s="17"/>
      <c r="F12" s="16"/>
      <c r="G12" s="16">
        <f>SUM(G13:G33)</f>
        <v>0</v>
      </c>
      <c r="H12" s="17">
        <f>SUM(H13:H33)</f>
        <v>10.295630000000001</v>
      </c>
    </row>
    <row r="13" spans="1:8" s="1" customFormat="1" ht="13.5" customHeight="1">
      <c r="A13" s="36" t="s">
        <v>14</v>
      </c>
      <c r="B13" s="37" t="s">
        <v>61</v>
      </c>
      <c r="C13" s="37" t="s">
        <v>62</v>
      </c>
      <c r="D13" s="37" t="s">
        <v>63</v>
      </c>
      <c r="E13" s="38">
        <f>'Výkaz výměr'!$F$10</f>
        <v>1</v>
      </c>
      <c r="F13" s="39"/>
      <c r="G13" s="39">
        <f>E13*F13</f>
        <v>0</v>
      </c>
      <c r="H13" s="40">
        <v>0.0088</v>
      </c>
    </row>
    <row r="14" spans="1:8" s="1" customFormat="1" ht="13.5" customHeight="1">
      <c r="A14" s="41" t="s">
        <v>15</v>
      </c>
      <c r="B14" s="42" t="s">
        <v>64</v>
      </c>
      <c r="C14" s="42" t="s">
        <v>65</v>
      </c>
      <c r="D14" s="42" t="s">
        <v>63</v>
      </c>
      <c r="E14" s="43">
        <f>'Výkaz výměr'!$F$11</f>
        <v>1</v>
      </c>
      <c r="F14" s="44"/>
      <c r="G14" s="44">
        <f>E14*F14</f>
        <v>0</v>
      </c>
      <c r="H14" s="45">
        <v>0.0088</v>
      </c>
    </row>
    <row r="15" spans="1:8" s="1" customFormat="1" ht="13.5" customHeight="1">
      <c r="A15" s="41" t="s">
        <v>16</v>
      </c>
      <c r="B15" s="42" t="s">
        <v>66</v>
      </c>
      <c r="C15" s="42" t="s">
        <v>67</v>
      </c>
      <c r="D15" s="42" t="s">
        <v>68</v>
      </c>
      <c r="E15" s="43">
        <f>'Výkaz výměr'!$F$12</f>
        <v>3</v>
      </c>
      <c r="F15" s="44"/>
      <c r="G15" s="44">
        <f aca="true" t="shared" si="0" ref="G15:G32">E15*F15</f>
        <v>0</v>
      </c>
      <c r="H15" s="45">
        <v>0</v>
      </c>
    </row>
    <row r="16" spans="1:8" s="1" customFormat="1" ht="13.5" customHeight="1">
      <c r="A16" s="41" t="s">
        <v>17</v>
      </c>
      <c r="B16" s="42" t="s">
        <v>69</v>
      </c>
      <c r="C16" s="42" t="s">
        <v>70</v>
      </c>
      <c r="D16" s="42" t="s">
        <v>68</v>
      </c>
      <c r="E16" s="43">
        <f>'Výkaz výměr'!$F$13</f>
        <v>3</v>
      </c>
      <c r="F16" s="44"/>
      <c r="G16" s="44">
        <f t="shared" si="0"/>
        <v>0</v>
      </c>
      <c r="H16" s="45">
        <v>3E-05</v>
      </c>
    </row>
    <row r="17" spans="1:8" s="1" customFormat="1" ht="24" customHeight="1">
      <c r="A17" s="41" t="s">
        <v>18</v>
      </c>
      <c r="B17" s="42" t="s">
        <v>71</v>
      </c>
      <c r="C17" s="42" t="s">
        <v>72</v>
      </c>
      <c r="D17" s="42" t="s">
        <v>73</v>
      </c>
      <c r="E17" s="43">
        <f>'Výkaz výměr'!$F$14</f>
        <v>48</v>
      </c>
      <c r="F17" s="44"/>
      <c r="G17" s="44">
        <f t="shared" si="0"/>
        <v>0</v>
      </c>
      <c r="H17" s="45">
        <v>0</v>
      </c>
    </row>
    <row r="18" spans="1:8" s="1" customFormat="1" ht="13.5" customHeight="1">
      <c r="A18" s="41" t="s">
        <v>19</v>
      </c>
      <c r="B18" s="42" t="s">
        <v>74</v>
      </c>
      <c r="C18" s="42" t="s">
        <v>75</v>
      </c>
      <c r="D18" s="42" t="s">
        <v>73</v>
      </c>
      <c r="E18" s="43">
        <f>'Výkaz výměr'!$F$18</f>
        <v>48</v>
      </c>
      <c r="F18" s="44"/>
      <c r="G18" s="44">
        <f t="shared" si="0"/>
        <v>0</v>
      </c>
      <c r="H18" s="45">
        <v>0</v>
      </c>
    </row>
    <row r="19" spans="1:8" s="1" customFormat="1" ht="24" customHeight="1">
      <c r="A19" s="41" t="s">
        <v>20</v>
      </c>
      <c r="B19" s="42" t="s">
        <v>76</v>
      </c>
      <c r="C19" s="42" t="s">
        <v>77</v>
      </c>
      <c r="D19" s="42" t="s">
        <v>73</v>
      </c>
      <c r="E19" s="43">
        <f>'Výkaz výměr'!$F$19</f>
        <v>10.368</v>
      </c>
      <c r="F19" s="44"/>
      <c r="G19" s="44">
        <f t="shared" si="0"/>
        <v>0</v>
      </c>
      <c r="H19" s="45">
        <v>0</v>
      </c>
    </row>
    <row r="20" spans="1:8" s="1" customFormat="1" ht="24" customHeight="1">
      <c r="A20" s="41" t="s">
        <v>28</v>
      </c>
      <c r="B20" s="42" t="s">
        <v>78</v>
      </c>
      <c r="C20" s="42" t="s">
        <v>79</v>
      </c>
      <c r="D20" s="42" t="s">
        <v>73</v>
      </c>
      <c r="E20" s="43">
        <f>'Výkaz výměr'!$F$26</f>
        <v>10.368</v>
      </c>
      <c r="F20" s="44"/>
      <c r="G20" s="44">
        <f t="shared" si="0"/>
        <v>0</v>
      </c>
      <c r="H20" s="45">
        <v>0</v>
      </c>
    </row>
    <row r="21" spans="1:8" s="1" customFormat="1" ht="13.5" customHeight="1">
      <c r="A21" s="41" t="s">
        <v>30</v>
      </c>
      <c r="B21" s="42" t="s">
        <v>80</v>
      </c>
      <c r="C21" s="42" t="s">
        <v>81</v>
      </c>
      <c r="D21" s="42" t="s">
        <v>73</v>
      </c>
      <c r="E21" s="43">
        <f>'Výkaz výměr'!$F$33</f>
        <v>35.325</v>
      </c>
      <c r="F21" s="44"/>
      <c r="G21" s="44">
        <f t="shared" si="0"/>
        <v>0</v>
      </c>
      <c r="H21" s="45">
        <v>0</v>
      </c>
    </row>
    <row r="22" spans="1:8" s="1" customFormat="1" ht="24" customHeight="1">
      <c r="A22" s="41" t="s">
        <v>82</v>
      </c>
      <c r="B22" s="42" t="s">
        <v>83</v>
      </c>
      <c r="C22" s="42" t="s">
        <v>84</v>
      </c>
      <c r="D22" s="42" t="s">
        <v>73</v>
      </c>
      <c r="E22" s="43">
        <f>'Výkaz výměr'!$F$33</f>
        <v>35.325</v>
      </c>
      <c r="F22" s="44"/>
      <c r="G22" s="44">
        <f t="shared" si="0"/>
        <v>0</v>
      </c>
      <c r="H22" s="45">
        <v>0</v>
      </c>
    </row>
    <row r="23" spans="1:8" s="1" customFormat="1" ht="13.5" customHeight="1">
      <c r="A23" s="41" t="s">
        <v>85</v>
      </c>
      <c r="B23" s="42" t="s">
        <v>86</v>
      </c>
      <c r="C23" s="42" t="s">
        <v>87</v>
      </c>
      <c r="D23" s="42" t="s">
        <v>73</v>
      </c>
      <c r="E23" s="43">
        <f>'Výkaz výměr'!$F$34</f>
        <v>22.5</v>
      </c>
      <c r="F23" s="44"/>
      <c r="G23" s="44">
        <f t="shared" si="0"/>
        <v>0</v>
      </c>
      <c r="H23" s="45">
        <v>0</v>
      </c>
    </row>
    <row r="24" spans="1:8" s="1" customFormat="1" ht="13.5" customHeight="1">
      <c r="A24" s="41" t="s">
        <v>88</v>
      </c>
      <c r="B24" s="42" t="s">
        <v>89</v>
      </c>
      <c r="C24" s="42" t="s">
        <v>90</v>
      </c>
      <c r="D24" s="42" t="s">
        <v>73</v>
      </c>
      <c r="E24" s="43">
        <f>'Výkaz výměr'!$F$37</f>
        <v>22.5</v>
      </c>
      <c r="F24" s="44"/>
      <c r="G24" s="44">
        <f t="shared" si="0"/>
        <v>0</v>
      </c>
      <c r="H24" s="45">
        <v>0</v>
      </c>
    </row>
    <row r="25" spans="1:8" s="1" customFormat="1" ht="24" customHeight="1">
      <c r="A25" s="41" t="s">
        <v>91</v>
      </c>
      <c r="B25" s="42" t="s">
        <v>92</v>
      </c>
      <c r="C25" s="42" t="s">
        <v>93</v>
      </c>
      <c r="D25" s="42" t="s">
        <v>68</v>
      </c>
      <c r="E25" s="43">
        <f>'Výkaz výměr'!$F$38</f>
        <v>3</v>
      </c>
      <c r="F25" s="44"/>
      <c r="G25" s="44">
        <f t="shared" si="0"/>
        <v>0</v>
      </c>
      <c r="H25" s="45">
        <v>0</v>
      </c>
    </row>
    <row r="26" spans="1:8" s="1" customFormat="1" ht="24" customHeight="1">
      <c r="A26" s="41" t="s">
        <v>94</v>
      </c>
      <c r="B26" s="42" t="s">
        <v>95</v>
      </c>
      <c r="C26" s="42" t="s">
        <v>96</v>
      </c>
      <c r="D26" s="42" t="s">
        <v>68</v>
      </c>
      <c r="E26" s="43">
        <f>'Výkaz výměr'!$F$39</f>
        <v>3</v>
      </c>
      <c r="F26" s="44"/>
      <c r="G26" s="44">
        <f t="shared" si="0"/>
        <v>0</v>
      </c>
      <c r="H26" s="45">
        <v>0</v>
      </c>
    </row>
    <row r="27" spans="1:8" s="1" customFormat="1" ht="24" customHeight="1">
      <c r="A27" s="41" t="s">
        <v>97</v>
      </c>
      <c r="B27" s="42" t="s">
        <v>98</v>
      </c>
      <c r="C27" s="42" t="s">
        <v>99</v>
      </c>
      <c r="D27" s="42" t="s">
        <v>73</v>
      </c>
      <c r="E27" s="43">
        <f>'Výkaz výměr'!$F$40</f>
        <v>96</v>
      </c>
      <c r="F27" s="44"/>
      <c r="G27" s="44">
        <f t="shared" si="0"/>
        <v>0</v>
      </c>
      <c r="H27" s="45">
        <v>0</v>
      </c>
    </row>
    <row r="28" spans="1:8" s="1" customFormat="1" ht="24" customHeight="1">
      <c r="A28" s="41" t="s">
        <v>100</v>
      </c>
      <c r="B28" s="42" t="s">
        <v>101</v>
      </c>
      <c r="C28" s="42" t="s">
        <v>102</v>
      </c>
      <c r="D28" s="42" t="s">
        <v>73</v>
      </c>
      <c r="E28" s="43">
        <f>'Výkaz výměr'!$F$44</f>
        <v>10.278</v>
      </c>
      <c r="F28" s="44"/>
      <c r="G28" s="44">
        <f t="shared" si="0"/>
        <v>0</v>
      </c>
      <c r="H28" s="45">
        <v>0</v>
      </c>
    </row>
    <row r="29" spans="1:8" s="1" customFormat="1" ht="13.5" customHeight="1">
      <c r="A29" s="41" t="s">
        <v>103</v>
      </c>
      <c r="B29" s="42" t="s">
        <v>104</v>
      </c>
      <c r="C29" s="42" t="s">
        <v>105</v>
      </c>
      <c r="D29" s="42" t="s">
        <v>73</v>
      </c>
      <c r="E29" s="43">
        <f>'Výkaz výměr'!$F$45</f>
        <v>48</v>
      </c>
      <c r="F29" s="44"/>
      <c r="G29" s="44">
        <f t="shared" si="0"/>
        <v>0</v>
      </c>
      <c r="H29" s="45">
        <v>0</v>
      </c>
    </row>
    <row r="30" spans="1:8" s="1" customFormat="1" ht="24" customHeight="1">
      <c r="A30" s="41" t="s">
        <v>106</v>
      </c>
      <c r="B30" s="42" t="s">
        <v>107</v>
      </c>
      <c r="C30" s="42" t="s">
        <v>108</v>
      </c>
      <c r="D30" s="42" t="s">
        <v>73</v>
      </c>
      <c r="E30" s="43">
        <f>'Výkaz výměr'!$F$49</f>
        <v>48</v>
      </c>
      <c r="F30" s="44"/>
      <c r="G30" s="44">
        <f t="shared" si="0"/>
        <v>0</v>
      </c>
      <c r="H30" s="45">
        <v>0</v>
      </c>
    </row>
    <row r="31" spans="1:8" s="1" customFormat="1" ht="13.5" customHeight="1">
      <c r="A31" s="41" t="s">
        <v>109</v>
      </c>
      <c r="B31" s="42" t="s">
        <v>110</v>
      </c>
      <c r="C31" s="42" t="s">
        <v>111</v>
      </c>
      <c r="D31" s="42" t="s">
        <v>73</v>
      </c>
      <c r="E31" s="43">
        <f>'Výkaz výměr'!$F$50</f>
        <v>10.278</v>
      </c>
      <c r="F31" s="44"/>
      <c r="G31" s="44">
        <f t="shared" si="0"/>
        <v>0</v>
      </c>
      <c r="H31" s="45">
        <v>0</v>
      </c>
    </row>
    <row r="32" spans="1:8" s="1" customFormat="1" ht="24" customHeight="1">
      <c r="A32" s="41" t="s">
        <v>112</v>
      </c>
      <c r="B32" s="42" t="s">
        <v>113</v>
      </c>
      <c r="C32" s="42" t="s">
        <v>114</v>
      </c>
      <c r="D32" s="42" t="s">
        <v>115</v>
      </c>
      <c r="E32" s="43">
        <f>'Výkaz výměr'!$F$53</f>
        <v>16.4448</v>
      </c>
      <c r="F32" s="44"/>
      <c r="G32" s="44">
        <f t="shared" si="0"/>
        <v>0</v>
      </c>
      <c r="H32" s="45">
        <v>10.278</v>
      </c>
    </row>
    <row r="33" spans="1:8" s="1" customFormat="1" ht="24" customHeight="1">
      <c r="A33" s="46" t="s">
        <v>116</v>
      </c>
      <c r="B33" s="47" t="s">
        <v>117</v>
      </c>
      <c r="C33" s="47" t="s">
        <v>118</v>
      </c>
      <c r="D33" s="47" t="s">
        <v>73</v>
      </c>
      <c r="E33" s="48">
        <f>'Výkaz výměr'!$F$54</f>
        <v>17.415</v>
      </c>
      <c r="F33" s="49"/>
      <c r="G33" s="49">
        <f>E33*F33</f>
        <v>0</v>
      </c>
      <c r="H33" s="50">
        <v>0</v>
      </c>
    </row>
    <row r="34" spans="1:8" s="1" customFormat="1" ht="21" customHeight="1">
      <c r="A34" s="35"/>
      <c r="B34" s="15" t="s">
        <v>15</v>
      </c>
      <c r="C34" s="15" t="s">
        <v>24</v>
      </c>
      <c r="D34" s="15"/>
      <c r="E34" s="17"/>
      <c r="F34" s="16"/>
      <c r="G34" s="16">
        <f>SUM(G35:G44)</f>
        <v>0</v>
      </c>
      <c r="H34" s="17">
        <f>SUM(H35:H44)</f>
        <v>72.20067462</v>
      </c>
    </row>
    <row r="35" spans="1:8" s="1" customFormat="1" ht="13.5" customHeight="1">
      <c r="A35" s="36" t="s">
        <v>119</v>
      </c>
      <c r="B35" s="37" t="s">
        <v>120</v>
      </c>
      <c r="C35" s="37" t="s">
        <v>121</v>
      </c>
      <c r="D35" s="37" t="s">
        <v>73</v>
      </c>
      <c r="E35" s="38">
        <f>'Výkaz výměr'!$F$58</f>
        <v>22.5</v>
      </c>
      <c r="F35" s="39"/>
      <c r="G35" s="39">
        <f>E35*F35</f>
        <v>0</v>
      </c>
      <c r="H35" s="40">
        <v>46.17</v>
      </c>
    </row>
    <row r="36" spans="1:8" s="1" customFormat="1" ht="24" customHeight="1">
      <c r="A36" s="41" t="s">
        <v>122</v>
      </c>
      <c r="B36" s="42" t="s">
        <v>123</v>
      </c>
      <c r="C36" s="42" t="s">
        <v>124</v>
      </c>
      <c r="D36" s="42" t="s">
        <v>125</v>
      </c>
      <c r="E36" s="43">
        <f>'Výkaz výměr'!$F$59</f>
        <v>54</v>
      </c>
      <c r="F36" s="44"/>
      <c r="G36" s="44">
        <f>E36*F36</f>
        <v>0</v>
      </c>
      <c r="H36" s="45">
        <v>0.00162</v>
      </c>
    </row>
    <row r="37" spans="1:8" s="1" customFormat="1" ht="24" customHeight="1">
      <c r="A37" s="41" t="s">
        <v>126</v>
      </c>
      <c r="B37" s="42" t="s">
        <v>127</v>
      </c>
      <c r="C37" s="42" t="s">
        <v>128</v>
      </c>
      <c r="D37" s="42" t="s">
        <v>125</v>
      </c>
      <c r="E37" s="43">
        <f>'Výkaz výměr'!$F$64</f>
        <v>54</v>
      </c>
      <c r="F37" s="44"/>
      <c r="G37" s="44">
        <f aca="true" t="shared" si="1" ref="G37:G43">E37*F37</f>
        <v>0</v>
      </c>
      <c r="H37" s="45">
        <v>0</v>
      </c>
    </row>
    <row r="38" spans="1:8" s="1" customFormat="1" ht="24" customHeight="1">
      <c r="A38" s="41" t="s">
        <v>129</v>
      </c>
      <c r="B38" s="42" t="s">
        <v>130</v>
      </c>
      <c r="C38" s="42" t="s">
        <v>131</v>
      </c>
      <c r="D38" s="42" t="s">
        <v>125</v>
      </c>
      <c r="E38" s="43">
        <f>'Výkaz výměr'!$F$69</f>
        <v>19.21</v>
      </c>
      <c r="F38" s="44"/>
      <c r="G38" s="44">
        <f t="shared" si="1"/>
        <v>0</v>
      </c>
      <c r="H38" s="45">
        <v>0</v>
      </c>
    </row>
    <row r="39" spans="1:8" s="1" customFormat="1" ht="24" customHeight="1">
      <c r="A39" s="41" t="s">
        <v>132</v>
      </c>
      <c r="B39" s="42" t="s">
        <v>133</v>
      </c>
      <c r="C39" s="42" t="s">
        <v>134</v>
      </c>
      <c r="D39" s="42" t="s">
        <v>115</v>
      </c>
      <c r="E39" s="43">
        <f>'Výkaz výměr'!$F$70</f>
        <v>0.675</v>
      </c>
      <c r="F39" s="44"/>
      <c r="G39" s="44">
        <f t="shared" si="1"/>
        <v>0</v>
      </c>
      <c r="H39" s="45">
        <v>0.751491</v>
      </c>
    </row>
    <row r="40" spans="1:8" s="1" customFormat="1" ht="13.5" customHeight="1">
      <c r="A40" s="41" t="s">
        <v>135</v>
      </c>
      <c r="B40" s="42" t="s">
        <v>136</v>
      </c>
      <c r="C40" s="42" t="s">
        <v>137</v>
      </c>
      <c r="D40" s="42" t="s">
        <v>73</v>
      </c>
      <c r="E40" s="43">
        <f>'Výkaz výměr'!$F$74</f>
        <v>9.414</v>
      </c>
      <c r="F40" s="44"/>
      <c r="G40" s="44">
        <f t="shared" si="1"/>
        <v>0</v>
      </c>
      <c r="H40" s="45">
        <v>25.21491462</v>
      </c>
    </row>
    <row r="41" spans="1:8" s="1" customFormat="1" ht="13.5" customHeight="1">
      <c r="A41" s="41" t="s">
        <v>138</v>
      </c>
      <c r="B41" s="42" t="s">
        <v>139</v>
      </c>
      <c r="C41" s="42" t="s">
        <v>140</v>
      </c>
      <c r="D41" s="42" t="s">
        <v>141</v>
      </c>
      <c r="E41" s="43">
        <f>'Výkaz výměr'!$F$82</f>
        <v>42.39</v>
      </c>
      <c r="F41" s="44"/>
      <c r="G41" s="44">
        <f t="shared" si="1"/>
        <v>0</v>
      </c>
      <c r="H41" s="45">
        <v>0.0520605</v>
      </c>
    </row>
    <row r="42" spans="1:8" s="1" customFormat="1" ht="13.5" customHeight="1">
      <c r="A42" s="41" t="s">
        <v>142</v>
      </c>
      <c r="B42" s="42" t="s">
        <v>143</v>
      </c>
      <c r="C42" s="42" t="s">
        <v>144</v>
      </c>
      <c r="D42" s="42" t="s">
        <v>141</v>
      </c>
      <c r="E42" s="43">
        <f>'Výkaz výměr'!$F$90</f>
        <v>42.39</v>
      </c>
      <c r="F42" s="44"/>
      <c r="G42" s="44">
        <f t="shared" si="1"/>
        <v>0</v>
      </c>
      <c r="H42" s="45">
        <v>0</v>
      </c>
    </row>
    <row r="43" spans="1:8" s="1" customFormat="1" ht="13.5" customHeight="1">
      <c r="A43" s="41" t="s">
        <v>145</v>
      </c>
      <c r="B43" s="42" t="s">
        <v>146</v>
      </c>
      <c r="C43" s="42" t="s">
        <v>147</v>
      </c>
      <c r="D43" s="42" t="s">
        <v>141</v>
      </c>
      <c r="E43" s="43">
        <f>'Výkaz výměr'!$F$91</f>
        <v>39</v>
      </c>
      <c r="F43" s="44"/>
      <c r="G43" s="44">
        <f t="shared" si="1"/>
        <v>0</v>
      </c>
      <c r="H43" s="45">
        <v>0.00117</v>
      </c>
    </row>
    <row r="44" spans="1:8" s="1" customFormat="1" ht="13.5" customHeight="1">
      <c r="A44" s="51" t="s">
        <v>148</v>
      </c>
      <c r="B44" s="52">
        <v>693</v>
      </c>
      <c r="C44" s="52" t="s">
        <v>149</v>
      </c>
      <c r="D44" s="52" t="s">
        <v>141</v>
      </c>
      <c r="E44" s="53">
        <f>'Výkaz výměr'!$F$92</f>
        <v>44.85</v>
      </c>
      <c r="F44" s="54"/>
      <c r="G44" s="54">
        <f>E44*F44</f>
        <v>0</v>
      </c>
      <c r="H44" s="55">
        <v>0.0094185</v>
      </c>
    </row>
    <row r="45" spans="1:8" s="1" customFormat="1" ht="21" customHeight="1">
      <c r="A45" s="35"/>
      <c r="B45" s="15" t="s">
        <v>16</v>
      </c>
      <c r="C45" s="15" t="s">
        <v>25</v>
      </c>
      <c r="D45" s="15"/>
      <c r="E45" s="17"/>
      <c r="F45" s="16"/>
      <c r="G45" s="16">
        <f>SUM(G46:G55)</f>
        <v>0</v>
      </c>
      <c r="H45" s="17">
        <f>SUM(H46:H55)</f>
        <v>76.5032084</v>
      </c>
    </row>
    <row r="46" spans="1:8" s="1" customFormat="1" ht="24" customHeight="1">
      <c r="A46" s="36" t="s">
        <v>150</v>
      </c>
      <c r="B46" s="37" t="s">
        <v>151</v>
      </c>
      <c r="C46" s="37" t="s">
        <v>152</v>
      </c>
      <c r="D46" s="37" t="s">
        <v>68</v>
      </c>
      <c r="E46" s="38">
        <f>'Výkaz výměr'!$F$96</f>
        <v>3</v>
      </c>
      <c r="F46" s="39"/>
      <c r="G46" s="39">
        <f>E46*F46</f>
        <v>0</v>
      </c>
      <c r="H46" s="40">
        <v>0.28197</v>
      </c>
    </row>
    <row r="47" spans="1:8" s="1" customFormat="1" ht="24" customHeight="1">
      <c r="A47" s="41" t="s">
        <v>153</v>
      </c>
      <c r="B47" s="42" t="s">
        <v>154</v>
      </c>
      <c r="C47" s="42" t="s">
        <v>155</v>
      </c>
      <c r="D47" s="42" t="s">
        <v>68</v>
      </c>
      <c r="E47" s="43">
        <f>'Výkaz výměr'!$F$100</f>
        <v>4</v>
      </c>
      <c r="F47" s="44"/>
      <c r="G47" s="44">
        <f>E47*F47</f>
        <v>0</v>
      </c>
      <c r="H47" s="45">
        <v>0.48336</v>
      </c>
    </row>
    <row r="48" spans="1:8" s="1" customFormat="1" ht="24" customHeight="1">
      <c r="A48" s="41" t="s">
        <v>156</v>
      </c>
      <c r="B48" s="42" t="s">
        <v>157</v>
      </c>
      <c r="C48" s="42" t="s">
        <v>158</v>
      </c>
      <c r="D48" s="42" t="s">
        <v>115</v>
      </c>
      <c r="E48" s="43">
        <f>'Výkaz výměr'!$F$106</f>
        <v>0.302</v>
      </c>
      <c r="F48" s="44"/>
      <c r="G48" s="44">
        <f aca="true" t="shared" si="2" ref="G48:G54">E48*F48</f>
        <v>0</v>
      </c>
      <c r="H48" s="45">
        <v>0.00590108</v>
      </c>
    </row>
    <row r="49" spans="1:8" s="1" customFormat="1" ht="13.5" customHeight="1">
      <c r="A49" s="56" t="s">
        <v>159</v>
      </c>
      <c r="B49" s="57" t="s">
        <v>160</v>
      </c>
      <c r="C49" s="57" t="s">
        <v>161</v>
      </c>
      <c r="D49" s="57" t="s">
        <v>115</v>
      </c>
      <c r="E49" s="58">
        <f>'Výkaz výměr'!$F$111</f>
        <v>0.328</v>
      </c>
      <c r="F49" s="59"/>
      <c r="G49" s="44">
        <f t="shared" si="2"/>
        <v>0</v>
      </c>
      <c r="H49" s="60">
        <v>0.328</v>
      </c>
    </row>
    <row r="50" spans="1:8" s="1" customFormat="1" ht="24" customHeight="1">
      <c r="A50" s="41" t="s">
        <v>162</v>
      </c>
      <c r="B50" s="42" t="s">
        <v>163</v>
      </c>
      <c r="C50" s="42" t="s">
        <v>164</v>
      </c>
      <c r="D50" s="42" t="s">
        <v>115</v>
      </c>
      <c r="E50" s="43">
        <f>'Výkaz výměr'!$F$115</f>
        <v>0.766</v>
      </c>
      <c r="F50" s="44"/>
      <c r="G50" s="44">
        <f t="shared" si="2"/>
        <v>0</v>
      </c>
      <c r="H50" s="45">
        <v>0.01309094</v>
      </c>
    </row>
    <row r="51" spans="1:8" s="1" customFormat="1" ht="13.5" customHeight="1">
      <c r="A51" s="56" t="s">
        <v>165</v>
      </c>
      <c r="B51" s="57" t="s">
        <v>166</v>
      </c>
      <c r="C51" s="57" t="s">
        <v>167</v>
      </c>
      <c r="D51" s="57" t="s">
        <v>115</v>
      </c>
      <c r="E51" s="58">
        <f>'Výkaz výměr'!$F$116</f>
        <v>0.827</v>
      </c>
      <c r="F51" s="59"/>
      <c r="G51" s="44">
        <f t="shared" si="2"/>
        <v>0</v>
      </c>
      <c r="H51" s="60">
        <v>0.827</v>
      </c>
    </row>
    <row r="52" spans="1:8" s="1" customFormat="1" ht="24" customHeight="1">
      <c r="A52" s="41" t="s">
        <v>168</v>
      </c>
      <c r="B52" s="42" t="s">
        <v>169</v>
      </c>
      <c r="C52" s="42" t="s">
        <v>170</v>
      </c>
      <c r="D52" s="42" t="s">
        <v>141</v>
      </c>
      <c r="E52" s="43">
        <f>'Výkaz výměr'!$F$119</f>
        <v>83.904</v>
      </c>
      <c r="F52" s="44"/>
      <c r="G52" s="44">
        <f t="shared" si="2"/>
        <v>0</v>
      </c>
      <c r="H52" s="45">
        <v>12.6946752</v>
      </c>
    </row>
    <row r="53" spans="1:8" s="1" customFormat="1" ht="24" customHeight="1">
      <c r="A53" s="41" t="s">
        <v>171</v>
      </c>
      <c r="B53" s="42" t="s">
        <v>172</v>
      </c>
      <c r="C53" s="42" t="s">
        <v>173</v>
      </c>
      <c r="D53" s="42" t="s">
        <v>141</v>
      </c>
      <c r="E53" s="43">
        <f>'Výkaz výměr'!$F$134</f>
        <v>337.322</v>
      </c>
      <c r="F53" s="44"/>
      <c r="G53" s="44">
        <f t="shared" si="2"/>
        <v>0</v>
      </c>
      <c r="H53" s="45">
        <v>59.66551536</v>
      </c>
    </row>
    <row r="54" spans="1:8" s="1" customFormat="1" ht="24" customHeight="1">
      <c r="A54" s="41" t="s">
        <v>174</v>
      </c>
      <c r="B54" s="42" t="s">
        <v>175</v>
      </c>
      <c r="C54" s="42" t="s">
        <v>176</v>
      </c>
      <c r="D54" s="42" t="s">
        <v>141</v>
      </c>
      <c r="E54" s="43">
        <f>'Výkaz výměr'!$F$175</f>
        <v>31.168</v>
      </c>
      <c r="F54" s="44"/>
      <c r="G54" s="44">
        <f t="shared" si="2"/>
        <v>0</v>
      </c>
      <c r="H54" s="45">
        <v>2.20139584</v>
      </c>
    </row>
    <row r="55" spans="1:8" s="1" customFormat="1" ht="24" customHeight="1">
      <c r="A55" s="46" t="s">
        <v>177</v>
      </c>
      <c r="B55" s="47" t="s">
        <v>178</v>
      </c>
      <c r="C55" s="47" t="s">
        <v>179</v>
      </c>
      <c r="D55" s="47" t="s">
        <v>125</v>
      </c>
      <c r="E55" s="48">
        <f>'Výkaz výměr'!$F$185</f>
        <v>38.333</v>
      </c>
      <c r="F55" s="49"/>
      <c r="G55" s="49">
        <f>E55*F55</f>
        <v>0</v>
      </c>
      <c r="H55" s="50">
        <v>0.00229998</v>
      </c>
    </row>
    <row r="56" spans="1:8" s="1" customFormat="1" ht="21" customHeight="1">
      <c r="A56" s="35"/>
      <c r="B56" s="15" t="s">
        <v>17</v>
      </c>
      <c r="C56" s="15" t="s">
        <v>26</v>
      </c>
      <c r="D56" s="15"/>
      <c r="E56" s="17"/>
      <c r="F56" s="16"/>
      <c r="G56" s="16">
        <f>SUM(G57:G67)</f>
        <v>0</v>
      </c>
      <c r="H56" s="17">
        <f>SUM(H57:H67)</f>
        <v>231.84018327</v>
      </c>
    </row>
    <row r="57" spans="1:8" s="1" customFormat="1" ht="13.5" customHeight="1">
      <c r="A57" s="36" t="s">
        <v>180</v>
      </c>
      <c r="B57" s="37" t="s">
        <v>181</v>
      </c>
      <c r="C57" s="37" t="s">
        <v>182</v>
      </c>
      <c r="D57" s="37" t="s">
        <v>73</v>
      </c>
      <c r="E57" s="38">
        <f>'Výkaz výměr'!$F$189</f>
        <v>80.851</v>
      </c>
      <c r="F57" s="39"/>
      <c r="G57" s="39">
        <f>E57*F57</f>
        <v>0</v>
      </c>
      <c r="H57" s="40">
        <v>198.36226893</v>
      </c>
    </row>
    <row r="58" spans="1:8" s="1" customFormat="1" ht="24" customHeight="1">
      <c r="A58" s="41" t="s">
        <v>183</v>
      </c>
      <c r="B58" s="42" t="s">
        <v>184</v>
      </c>
      <c r="C58" s="42" t="s">
        <v>185</v>
      </c>
      <c r="D58" s="42" t="s">
        <v>141</v>
      </c>
      <c r="E58" s="43">
        <f>'Výkaz výměr'!$F$215</f>
        <v>543.4266666666666</v>
      </c>
      <c r="F58" s="44"/>
      <c r="G58" s="44">
        <f>E58*F58</f>
        <v>0</v>
      </c>
      <c r="H58" s="45">
        <v>3.3418403</v>
      </c>
    </row>
    <row r="59" spans="1:8" s="1" customFormat="1" ht="24" customHeight="1">
      <c r="A59" s="41" t="s">
        <v>186</v>
      </c>
      <c r="B59" s="42" t="s">
        <v>187</v>
      </c>
      <c r="C59" s="42" t="s">
        <v>188</v>
      </c>
      <c r="D59" s="42" t="s">
        <v>141</v>
      </c>
      <c r="E59" s="43">
        <f>'Výkaz výměr'!$F$218</f>
        <v>543.4266666666666</v>
      </c>
      <c r="F59" s="44"/>
      <c r="G59" s="44">
        <f aca="true" t="shared" si="3" ref="G59:G67">E59*F59</f>
        <v>0</v>
      </c>
      <c r="H59" s="45">
        <v>0</v>
      </c>
    </row>
    <row r="60" spans="1:8" s="1" customFormat="1" ht="24" customHeight="1">
      <c r="A60" s="41" t="s">
        <v>189</v>
      </c>
      <c r="B60" s="42" t="s">
        <v>190</v>
      </c>
      <c r="C60" s="42" t="s">
        <v>191</v>
      </c>
      <c r="D60" s="42" t="s">
        <v>141</v>
      </c>
      <c r="E60" s="43">
        <f>'Výkaz výměr'!$F$219</f>
        <v>1078.013</v>
      </c>
      <c r="F60" s="44"/>
      <c r="G60" s="44">
        <f t="shared" si="3"/>
        <v>0</v>
      </c>
      <c r="H60" s="45">
        <v>14.20821134</v>
      </c>
    </row>
    <row r="61" spans="1:8" s="1" customFormat="1" ht="13.5" customHeight="1">
      <c r="A61" s="41" t="s">
        <v>192</v>
      </c>
      <c r="B61" s="42" t="s">
        <v>193</v>
      </c>
      <c r="C61" s="42" t="s">
        <v>194</v>
      </c>
      <c r="D61" s="42" t="s">
        <v>115</v>
      </c>
      <c r="E61" s="43">
        <f>'Výkaz výměr'!$F$220</f>
        <v>4.959</v>
      </c>
      <c r="F61" s="44"/>
      <c r="G61" s="44">
        <f t="shared" si="3"/>
        <v>0</v>
      </c>
      <c r="H61" s="45">
        <v>5.22212454</v>
      </c>
    </row>
    <row r="62" spans="1:8" s="1" customFormat="1" ht="13.5" customHeight="1">
      <c r="A62" s="41" t="s">
        <v>195</v>
      </c>
      <c r="B62" s="42" t="s">
        <v>196</v>
      </c>
      <c r="C62" s="42" t="s">
        <v>197</v>
      </c>
      <c r="D62" s="42" t="s">
        <v>73</v>
      </c>
      <c r="E62" s="43">
        <f>'Výkaz výměr'!$F$228</f>
        <v>3.582</v>
      </c>
      <c r="F62" s="44"/>
      <c r="G62" s="44">
        <f t="shared" si="3"/>
        <v>0</v>
      </c>
      <c r="H62" s="45">
        <v>8.78804298</v>
      </c>
    </row>
    <row r="63" spans="1:8" s="1" customFormat="1" ht="13.5" customHeight="1">
      <c r="A63" s="41" t="s">
        <v>198</v>
      </c>
      <c r="B63" s="42">
        <v>413941121</v>
      </c>
      <c r="C63" s="42" t="s">
        <v>199</v>
      </c>
      <c r="D63" s="42" t="s">
        <v>115</v>
      </c>
      <c r="E63" s="43">
        <v>1.5</v>
      </c>
      <c r="F63" s="44"/>
      <c r="G63" s="44">
        <f t="shared" si="3"/>
        <v>0</v>
      </c>
      <c r="H63" s="45">
        <v>0.029</v>
      </c>
    </row>
    <row r="64" spans="1:8" s="1" customFormat="1" ht="13.5" customHeight="1">
      <c r="A64" s="56" t="s">
        <v>200</v>
      </c>
      <c r="B64" s="57">
        <v>145640</v>
      </c>
      <c r="C64" s="57" t="s">
        <v>201</v>
      </c>
      <c r="D64" s="57" t="s">
        <v>115</v>
      </c>
      <c r="E64" s="58">
        <v>1.56</v>
      </c>
      <c r="F64" s="59"/>
      <c r="G64" s="59">
        <f>E64*F64</f>
        <v>0</v>
      </c>
      <c r="H64" s="60">
        <v>1.56</v>
      </c>
    </row>
    <row r="65" spans="1:8" s="1" customFormat="1" ht="13.5" customHeight="1">
      <c r="A65" s="41" t="s">
        <v>202</v>
      </c>
      <c r="B65" s="42" t="s">
        <v>203</v>
      </c>
      <c r="C65" s="42" t="s">
        <v>204</v>
      </c>
      <c r="D65" s="42" t="s">
        <v>141</v>
      </c>
      <c r="E65" s="43">
        <f>'Výkaz výměr'!$F$251</f>
        <v>43.611</v>
      </c>
      <c r="F65" s="44"/>
      <c r="G65" s="44">
        <f t="shared" si="3"/>
        <v>0</v>
      </c>
      <c r="H65" s="45">
        <v>0.22764942</v>
      </c>
    </row>
    <row r="66" spans="1:8" s="1" customFormat="1" ht="13.5" customHeight="1">
      <c r="A66" s="41" t="s">
        <v>205</v>
      </c>
      <c r="B66" s="42" t="s">
        <v>206</v>
      </c>
      <c r="C66" s="42" t="s">
        <v>207</v>
      </c>
      <c r="D66" s="42" t="s">
        <v>141</v>
      </c>
      <c r="E66" s="43">
        <f>'Výkaz výměr'!$F$274</f>
        <v>43.611</v>
      </c>
      <c r="F66" s="44"/>
      <c r="G66" s="44">
        <f t="shared" si="3"/>
        <v>0</v>
      </c>
      <c r="H66" s="45">
        <v>0</v>
      </c>
    </row>
    <row r="67" spans="1:8" s="1" customFormat="1" ht="13.5" customHeight="1">
      <c r="A67" s="46" t="s">
        <v>208</v>
      </c>
      <c r="B67" s="47" t="s">
        <v>209</v>
      </c>
      <c r="C67" s="47" t="s">
        <v>210</v>
      </c>
      <c r="D67" s="47" t="s">
        <v>115</v>
      </c>
      <c r="E67" s="48">
        <f>'Výkaz výměr'!$F$275</f>
        <v>0.096</v>
      </c>
      <c r="F67" s="49"/>
      <c r="G67" s="49">
        <f t="shared" si="3"/>
        <v>0</v>
      </c>
      <c r="H67" s="50">
        <v>0.10104576</v>
      </c>
    </row>
    <row r="68" spans="1:8" s="1" customFormat="1" ht="21" customHeight="1">
      <c r="A68" s="35"/>
      <c r="B68" s="15" t="s">
        <v>19</v>
      </c>
      <c r="C68" s="15" t="s">
        <v>27</v>
      </c>
      <c r="D68" s="15"/>
      <c r="E68" s="17"/>
      <c r="F68" s="16"/>
      <c r="G68" s="16">
        <f>SUM(G69:G70)</f>
        <v>0</v>
      </c>
      <c r="H68" s="17">
        <f>SUM(H69:H70)</f>
        <v>9.86492568</v>
      </c>
    </row>
    <row r="69" spans="1:8" s="1" customFormat="1" ht="13.5" customHeight="1">
      <c r="A69" s="36">
        <v>55</v>
      </c>
      <c r="B69" s="37" t="s">
        <v>211</v>
      </c>
      <c r="C69" s="37" t="s">
        <v>212</v>
      </c>
      <c r="D69" s="37" t="s">
        <v>73</v>
      </c>
      <c r="E69" s="38">
        <f>'Výkaz výměr'!$F$279</f>
        <v>3.952</v>
      </c>
      <c r="F69" s="39"/>
      <c r="G69" s="39">
        <f>E69*F69</f>
        <v>0</v>
      </c>
      <c r="H69" s="40">
        <v>8.91705568</v>
      </c>
    </row>
    <row r="70" spans="1:8" s="1" customFormat="1" ht="13.5" customHeight="1">
      <c r="A70" s="46">
        <v>56</v>
      </c>
      <c r="B70" s="47" t="s">
        <v>213</v>
      </c>
      <c r="C70" s="47" t="s">
        <v>214</v>
      </c>
      <c r="D70" s="47" t="s">
        <v>141</v>
      </c>
      <c r="E70" s="48">
        <f>'Výkaz výměr'!$F$284</f>
        <v>7.7</v>
      </c>
      <c r="F70" s="49"/>
      <c r="G70" s="49">
        <f>E70*F70</f>
        <v>0</v>
      </c>
      <c r="H70" s="50">
        <v>0.94787</v>
      </c>
    </row>
    <row r="71" spans="1:8" s="1" customFormat="1" ht="21" customHeight="1">
      <c r="A71" s="35"/>
      <c r="B71" s="15" t="s">
        <v>28</v>
      </c>
      <c r="C71" s="15" t="s">
        <v>29</v>
      </c>
      <c r="D71" s="15"/>
      <c r="E71" s="17"/>
      <c r="F71" s="16"/>
      <c r="G71" s="16">
        <f>SUM(G72:G73)</f>
        <v>0</v>
      </c>
      <c r="H71" s="17">
        <f>SUM(H72:H73)</f>
        <v>0.0610275</v>
      </c>
    </row>
    <row r="72" spans="1:8" s="1" customFormat="1" ht="24" customHeight="1">
      <c r="A72" s="36">
        <v>57</v>
      </c>
      <c r="B72" s="37" t="s">
        <v>215</v>
      </c>
      <c r="C72" s="37" t="s">
        <v>216</v>
      </c>
      <c r="D72" s="37" t="s">
        <v>125</v>
      </c>
      <c r="E72" s="38">
        <v>25</v>
      </c>
      <c r="F72" s="39"/>
      <c r="G72" s="39">
        <f>E72*F72</f>
        <v>0</v>
      </c>
      <c r="H72" s="40">
        <v>0</v>
      </c>
    </row>
    <row r="73" spans="1:8" s="1" customFormat="1" ht="13.5" customHeight="1">
      <c r="A73" s="51">
        <v>58</v>
      </c>
      <c r="B73" s="52" t="s">
        <v>217</v>
      </c>
      <c r="C73" s="52" t="s">
        <v>218</v>
      </c>
      <c r="D73" s="52" t="s">
        <v>125</v>
      </c>
      <c r="E73" s="53">
        <f>'Výkaz výměr'!$F$290</f>
        <v>25.75</v>
      </c>
      <c r="F73" s="54"/>
      <c r="G73" s="54">
        <f>E73*F73</f>
        <v>0</v>
      </c>
      <c r="H73" s="55">
        <v>0.0610275</v>
      </c>
    </row>
    <row r="74" spans="1:8" s="1" customFormat="1" ht="21" customHeight="1">
      <c r="A74" s="35"/>
      <c r="B74" s="15" t="s">
        <v>30</v>
      </c>
      <c r="C74" s="15" t="s">
        <v>31</v>
      </c>
      <c r="D74" s="15"/>
      <c r="E74" s="17"/>
      <c r="F74" s="16"/>
      <c r="G74" s="16">
        <f>SUM(G75:G80)</f>
        <v>0</v>
      </c>
      <c r="H74" s="17">
        <f>SUM(H75:H80)</f>
        <v>0.3966006</v>
      </c>
    </row>
    <row r="75" spans="1:8" s="1" customFormat="1" ht="24" customHeight="1">
      <c r="A75" s="36">
        <v>59</v>
      </c>
      <c r="B75" s="37" t="s">
        <v>219</v>
      </c>
      <c r="C75" s="37" t="s">
        <v>220</v>
      </c>
      <c r="D75" s="37" t="s">
        <v>141</v>
      </c>
      <c r="E75" s="38">
        <f>'Výkaz výměr'!$F$293</f>
        <v>1049.14</v>
      </c>
      <c r="F75" s="39"/>
      <c r="G75" s="39">
        <f aca="true" t="shared" si="4" ref="G75:G80">E75*F75</f>
        <v>0</v>
      </c>
      <c r="H75" s="40">
        <v>0.0419656</v>
      </c>
    </row>
    <row r="76" spans="1:8" s="1" customFormat="1" ht="24" customHeight="1">
      <c r="A76" s="41">
        <v>60</v>
      </c>
      <c r="B76" s="42" t="s">
        <v>221</v>
      </c>
      <c r="C76" s="42" t="s">
        <v>222</v>
      </c>
      <c r="D76" s="42" t="s">
        <v>125</v>
      </c>
      <c r="E76" s="43">
        <f>'Výkaz výměr'!$F$294</f>
        <v>25</v>
      </c>
      <c r="F76" s="44"/>
      <c r="G76" s="44">
        <f t="shared" si="4"/>
        <v>0</v>
      </c>
      <c r="H76" s="45">
        <v>0.34</v>
      </c>
    </row>
    <row r="77" spans="1:8" s="1" customFormat="1" ht="13.5" customHeight="1">
      <c r="A77" s="41">
        <v>61</v>
      </c>
      <c r="B77" s="42" t="s">
        <v>223</v>
      </c>
      <c r="C77" s="42" t="s">
        <v>224</v>
      </c>
      <c r="D77" s="42" t="s">
        <v>73</v>
      </c>
      <c r="E77" s="43">
        <f>'Výkaz výměr'!$F$295</f>
        <v>8.697</v>
      </c>
      <c r="F77" s="44"/>
      <c r="G77" s="44">
        <f t="shared" si="4"/>
        <v>0</v>
      </c>
      <c r="H77" s="45">
        <v>0</v>
      </c>
    </row>
    <row r="78" spans="1:8" s="1" customFormat="1" ht="24" customHeight="1">
      <c r="A78" s="41">
        <v>62</v>
      </c>
      <c r="B78" s="42" t="s">
        <v>225</v>
      </c>
      <c r="C78" s="42" t="s">
        <v>226</v>
      </c>
      <c r="D78" s="42" t="s">
        <v>73</v>
      </c>
      <c r="E78" s="43">
        <f>'Výkaz výměr'!$F$301</f>
        <v>0.5</v>
      </c>
      <c r="F78" s="44"/>
      <c r="G78" s="44">
        <f t="shared" si="4"/>
        <v>0</v>
      </c>
      <c r="H78" s="45">
        <v>0.000935</v>
      </c>
    </row>
    <row r="79" spans="1:8" s="1" customFormat="1" ht="24" customHeight="1">
      <c r="A79" s="41">
        <v>63</v>
      </c>
      <c r="B79" s="42" t="s">
        <v>227</v>
      </c>
      <c r="C79" s="42" t="s">
        <v>228</v>
      </c>
      <c r="D79" s="42" t="s">
        <v>68</v>
      </c>
      <c r="E79" s="43">
        <f>'Výkaz výměr'!$F$304</f>
        <v>10</v>
      </c>
      <c r="F79" s="44"/>
      <c r="G79" s="44">
        <f t="shared" si="4"/>
        <v>0</v>
      </c>
      <c r="H79" s="45">
        <v>0.0137</v>
      </c>
    </row>
    <row r="80" spans="1:8" s="1" customFormat="1" ht="24" customHeight="1">
      <c r="A80" s="46">
        <v>64</v>
      </c>
      <c r="B80" s="47" t="s">
        <v>229</v>
      </c>
      <c r="C80" s="47" t="s">
        <v>230</v>
      </c>
      <c r="D80" s="47" t="s">
        <v>73</v>
      </c>
      <c r="E80" s="48">
        <f>'Výkaz výměr'!$F$307</f>
        <v>0.855</v>
      </c>
      <c r="F80" s="49"/>
      <c r="G80" s="49">
        <f t="shared" si="4"/>
        <v>0</v>
      </c>
      <c r="H80" s="50">
        <v>0</v>
      </c>
    </row>
    <row r="81" spans="1:8" s="1" customFormat="1" ht="13.5" customHeight="1">
      <c r="A81" s="35"/>
      <c r="B81" s="15" t="s">
        <v>32</v>
      </c>
      <c r="C81" s="15" t="s">
        <v>33</v>
      </c>
      <c r="D81" s="15"/>
      <c r="E81" s="17"/>
      <c r="F81" s="16"/>
      <c r="G81" s="16">
        <f>SUM(G82:G90)</f>
        <v>0</v>
      </c>
      <c r="H81" s="17">
        <f>SUM(H82:H90)</f>
        <v>24.1645136</v>
      </c>
    </row>
    <row r="82" spans="1:8" s="1" customFormat="1" ht="13.5" customHeight="1">
      <c r="A82" s="36">
        <v>65</v>
      </c>
      <c r="B82" s="37" t="s">
        <v>231</v>
      </c>
      <c r="C82" s="37" t="s">
        <v>232</v>
      </c>
      <c r="D82" s="37" t="s">
        <v>115</v>
      </c>
      <c r="E82" s="38">
        <f>H11</f>
        <v>425.32676367000005</v>
      </c>
      <c r="F82" s="39"/>
      <c r="G82" s="39">
        <f>E82*F82</f>
        <v>0</v>
      </c>
      <c r="H82" s="40">
        <v>0</v>
      </c>
    </row>
    <row r="83" spans="1:8" s="1" customFormat="1" ht="13.5" customHeight="1">
      <c r="A83" s="41">
        <v>66</v>
      </c>
      <c r="B83" s="42" t="s">
        <v>233</v>
      </c>
      <c r="C83" s="42" t="s">
        <v>234</v>
      </c>
      <c r="D83" s="42" t="s">
        <v>115</v>
      </c>
      <c r="E83" s="43">
        <f>'Výkaz výměr'!$F$313</f>
        <v>58.357</v>
      </c>
      <c r="F83" s="44"/>
      <c r="G83" s="44">
        <f>E83*F83</f>
        <v>0</v>
      </c>
      <c r="H83" s="45">
        <v>0</v>
      </c>
    </row>
    <row r="84" spans="1:8" s="1" customFormat="1" ht="24" customHeight="1">
      <c r="A84" s="41">
        <v>67</v>
      </c>
      <c r="B84" s="42" t="s">
        <v>235</v>
      </c>
      <c r="C84" s="42" t="s">
        <v>236</v>
      </c>
      <c r="D84" s="42" t="s">
        <v>115</v>
      </c>
      <c r="E84" s="43">
        <f>'Výkaz výměr'!$F$314</f>
        <v>525.213</v>
      </c>
      <c r="F84" s="44"/>
      <c r="G84" s="44">
        <f aca="true" t="shared" si="5" ref="G84:G89">E84*F84</f>
        <v>0</v>
      </c>
      <c r="H84" s="45">
        <v>0</v>
      </c>
    </row>
    <row r="85" spans="1:8" s="1" customFormat="1" ht="24" customHeight="1">
      <c r="A85" s="41">
        <v>68</v>
      </c>
      <c r="B85" s="42" t="s">
        <v>237</v>
      </c>
      <c r="C85" s="42" t="s">
        <v>238</v>
      </c>
      <c r="D85" s="42" t="s">
        <v>115</v>
      </c>
      <c r="E85" s="43">
        <f>'Výkaz výměr'!$F$315</f>
        <v>58.357</v>
      </c>
      <c r="F85" s="44"/>
      <c r="G85" s="44">
        <f t="shared" si="5"/>
        <v>0</v>
      </c>
      <c r="H85" s="45">
        <v>0</v>
      </c>
    </row>
    <row r="86" spans="1:8" s="1" customFormat="1" ht="24" customHeight="1">
      <c r="A86" s="41">
        <v>69</v>
      </c>
      <c r="B86" s="42" t="s">
        <v>239</v>
      </c>
      <c r="C86" s="42" t="s">
        <v>240</v>
      </c>
      <c r="D86" s="42" t="s">
        <v>115</v>
      </c>
      <c r="E86" s="43">
        <f>'Výkaz výměr'!$F$316</f>
        <v>0.27</v>
      </c>
      <c r="F86" s="44"/>
      <c r="G86" s="44">
        <f t="shared" si="5"/>
        <v>0</v>
      </c>
      <c r="H86" s="45">
        <v>0.27</v>
      </c>
    </row>
    <row r="87" spans="1:8" s="1" customFormat="1" ht="24" customHeight="1">
      <c r="A87" s="41">
        <v>70</v>
      </c>
      <c r="B87" s="42" t="s">
        <v>241</v>
      </c>
      <c r="C87" s="42" t="s">
        <v>242</v>
      </c>
      <c r="D87" s="42" t="s">
        <v>115</v>
      </c>
      <c r="E87" s="43">
        <f>'Výkaz výměr'!$F$317</f>
        <v>22.925</v>
      </c>
      <c r="F87" s="44"/>
      <c r="G87" s="44">
        <f t="shared" si="5"/>
        <v>0</v>
      </c>
      <c r="H87" s="45">
        <v>22.925</v>
      </c>
    </row>
    <row r="88" spans="1:8" s="1" customFormat="1" ht="24" customHeight="1">
      <c r="A88" s="41">
        <v>71</v>
      </c>
      <c r="B88" s="42" t="s">
        <v>243</v>
      </c>
      <c r="C88" s="42" t="s">
        <v>244</v>
      </c>
      <c r="D88" s="42" t="s">
        <v>115</v>
      </c>
      <c r="E88" s="43">
        <f>'Výkaz výměr'!$F$320</f>
        <v>0.9</v>
      </c>
      <c r="F88" s="44"/>
      <c r="G88" s="44">
        <f t="shared" si="5"/>
        <v>0</v>
      </c>
      <c r="H88" s="45">
        <v>0.9</v>
      </c>
    </row>
    <row r="89" spans="1:8" s="1" customFormat="1" ht="24" customHeight="1">
      <c r="A89" s="41">
        <v>72</v>
      </c>
      <c r="B89" s="42" t="s">
        <v>245</v>
      </c>
      <c r="C89" s="42" t="s">
        <v>246</v>
      </c>
      <c r="D89" s="42" t="s">
        <v>115</v>
      </c>
      <c r="E89" s="43">
        <f>'Výkaz výměr'!$F$321</f>
        <v>0.035</v>
      </c>
      <c r="F89" s="44"/>
      <c r="G89" s="44">
        <f t="shared" si="5"/>
        <v>0</v>
      </c>
      <c r="H89" s="45">
        <v>0.035</v>
      </c>
    </row>
    <row r="90" spans="1:8" s="1" customFormat="1" ht="13.5" customHeight="1">
      <c r="A90" s="46">
        <v>73</v>
      </c>
      <c r="B90" s="47" t="s">
        <v>247</v>
      </c>
      <c r="C90" s="47" t="s">
        <v>248</v>
      </c>
      <c r="D90" s="47" t="s">
        <v>73</v>
      </c>
      <c r="E90" s="48">
        <f>'Výkaz výměr'!$F$322</f>
        <v>62.752</v>
      </c>
      <c r="F90" s="49"/>
      <c r="G90" s="49">
        <f>E90*F90</f>
        <v>0</v>
      </c>
      <c r="H90" s="50">
        <v>0.0345136</v>
      </c>
    </row>
    <row r="91" spans="1:8" s="1" customFormat="1" ht="21" customHeight="1">
      <c r="A91" s="35"/>
      <c r="B91" s="15" t="s">
        <v>34</v>
      </c>
      <c r="C91" s="15" t="s">
        <v>35</v>
      </c>
      <c r="D91" s="15"/>
      <c r="E91" s="17"/>
      <c r="F91" s="16"/>
      <c r="G91" s="16">
        <f>G92+G100+G109+G114+G124+G128</f>
        <v>0</v>
      </c>
      <c r="H91" s="17">
        <f>H92+H100+H109+H114+H124+H128</f>
        <v>14.424308159999999</v>
      </c>
    </row>
    <row r="92" spans="1:8" s="1" customFormat="1" ht="21" customHeight="1">
      <c r="A92" s="35"/>
      <c r="B92" s="15" t="s">
        <v>36</v>
      </c>
      <c r="C92" s="15" t="s">
        <v>37</v>
      </c>
      <c r="D92" s="15"/>
      <c r="E92" s="17"/>
      <c r="F92" s="16"/>
      <c r="G92" s="16">
        <f>SUM(G93:G99)</f>
        <v>0</v>
      </c>
      <c r="H92" s="17">
        <f>SUM(H93:H99)</f>
        <v>2.03643666</v>
      </c>
    </row>
    <row r="93" spans="1:8" s="1" customFormat="1" ht="24" customHeight="1">
      <c r="A93" s="36">
        <v>74</v>
      </c>
      <c r="B93" s="37" t="s">
        <v>249</v>
      </c>
      <c r="C93" s="37" t="s">
        <v>250</v>
      </c>
      <c r="D93" s="37" t="s">
        <v>141</v>
      </c>
      <c r="E93" s="38">
        <f>'Výkaz výměr'!$F$329</f>
        <v>556.888</v>
      </c>
      <c r="F93" s="39"/>
      <c r="G93" s="39">
        <f aca="true" t="shared" si="6" ref="G93:G99">E93*F93</f>
        <v>0</v>
      </c>
      <c r="H93" s="40">
        <v>0</v>
      </c>
    </row>
    <row r="94" spans="1:8" s="1" customFormat="1" ht="24" customHeight="1">
      <c r="A94" s="56">
        <v>75</v>
      </c>
      <c r="B94" s="57">
        <v>28322</v>
      </c>
      <c r="C94" s="57" t="s">
        <v>251</v>
      </c>
      <c r="D94" s="57" t="s">
        <v>141</v>
      </c>
      <c r="E94" s="58">
        <f>'Výkaz výměr'!$F$332</f>
        <v>640.421</v>
      </c>
      <c r="F94" s="59"/>
      <c r="G94" s="59">
        <f t="shared" si="6"/>
        <v>0</v>
      </c>
      <c r="H94" s="60">
        <v>1.62666934</v>
      </c>
    </row>
    <row r="95" spans="1:8" s="1" customFormat="1" ht="24" customHeight="1">
      <c r="A95" s="41">
        <v>76</v>
      </c>
      <c r="B95" s="42" t="s">
        <v>249</v>
      </c>
      <c r="C95" s="42" t="s">
        <v>250</v>
      </c>
      <c r="D95" s="42" t="s">
        <v>141</v>
      </c>
      <c r="E95" s="43">
        <f>'Výkaz výměr'!$F$334</f>
        <v>89.27</v>
      </c>
      <c r="F95" s="44"/>
      <c r="G95" s="44">
        <f t="shared" si="6"/>
        <v>0</v>
      </c>
      <c r="H95" s="45">
        <v>0</v>
      </c>
    </row>
    <row r="96" spans="1:8" s="1" customFormat="1" ht="24" customHeight="1">
      <c r="A96" s="56">
        <v>77</v>
      </c>
      <c r="B96" s="57">
        <v>28322</v>
      </c>
      <c r="C96" s="57" t="s">
        <v>251</v>
      </c>
      <c r="D96" s="57" t="s">
        <v>141</v>
      </c>
      <c r="E96" s="58">
        <f>'Výkaz výměr'!$F$340</f>
        <v>102.661</v>
      </c>
      <c r="F96" s="59"/>
      <c r="G96" s="59">
        <f t="shared" si="6"/>
        <v>0</v>
      </c>
      <c r="H96" s="60">
        <v>0.18684302</v>
      </c>
    </row>
    <row r="97" spans="1:8" s="1" customFormat="1" ht="24" customHeight="1">
      <c r="A97" s="41">
        <v>78</v>
      </c>
      <c r="B97" s="42" t="s">
        <v>252</v>
      </c>
      <c r="C97" s="42" t="s">
        <v>253</v>
      </c>
      <c r="D97" s="42" t="s">
        <v>141</v>
      </c>
      <c r="E97" s="43">
        <f>'Výkaz výměr'!$F$342</f>
        <v>646.157</v>
      </c>
      <c r="F97" s="44"/>
      <c r="G97" s="44">
        <f t="shared" si="6"/>
        <v>0</v>
      </c>
      <c r="H97" s="45">
        <v>0</v>
      </c>
    </row>
    <row r="98" spans="1:8" s="1" customFormat="1" ht="13.5" customHeight="1">
      <c r="A98" s="56">
        <v>79</v>
      </c>
      <c r="B98" s="57">
        <v>69365</v>
      </c>
      <c r="C98" s="57" t="s">
        <v>149</v>
      </c>
      <c r="D98" s="57" t="s">
        <v>141</v>
      </c>
      <c r="E98" s="58">
        <f>'Výkaz výměr'!$F$351</f>
        <v>743.081</v>
      </c>
      <c r="F98" s="59"/>
      <c r="G98" s="59">
        <f t="shared" si="6"/>
        <v>0</v>
      </c>
      <c r="H98" s="60">
        <v>0.2229243</v>
      </c>
    </row>
    <row r="99" spans="1:8" s="1" customFormat="1" ht="13.5" customHeight="1">
      <c r="A99" s="46">
        <v>80</v>
      </c>
      <c r="B99" s="47" t="s">
        <v>254</v>
      </c>
      <c r="C99" s="47" t="s">
        <v>255</v>
      </c>
      <c r="D99" s="47" t="s">
        <v>256</v>
      </c>
      <c r="E99" s="48">
        <f>'Výkaz výměr'!$F$353</f>
        <v>3.15</v>
      </c>
      <c r="F99" s="49">
        <f>SUM(G93:G98)/100</f>
        <v>0</v>
      </c>
      <c r="G99" s="49">
        <f t="shared" si="6"/>
        <v>0</v>
      </c>
      <c r="H99" s="50">
        <v>0</v>
      </c>
    </row>
    <row r="100" spans="1:8" s="1" customFormat="1" ht="21" customHeight="1">
      <c r="A100" s="35"/>
      <c r="B100" s="15" t="s">
        <v>38</v>
      </c>
      <c r="C100" s="15" t="s">
        <v>39</v>
      </c>
      <c r="D100" s="15"/>
      <c r="E100" s="17"/>
      <c r="F100" s="16"/>
      <c r="G100" s="16">
        <f>SUM(G101:G108)</f>
        <v>0</v>
      </c>
      <c r="H100" s="17">
        <f>SUM(H101:H108)</f>
        <v>8.9487051</v>
      </c>
    </row>
    <row r="101" spans="1:8" s="1" customFormat="1" ht="24" customHeight="1">
      <c r="A101" s="36">
        <v>81</v>
      </c>
      <c r="B101" s="37" t="s">
        <v>257</v>
      </c>
      <c r="C101" s="37" t="s">
        <v>258</v>
      </c>
      <c r="D101" s="37" t="s">
        <v>141</v>
      </c>
      <c r="E101" s="38">
        <f>'Výkaz výměr'!$F$355</f>
        <v>548.055</v>
      </c>
      <c r="F101" s="39"/>
      <c r="G101" s="39">
        <f aca="true" t="shared" si="7" ref="G101:G108">E101*F101</f>
        <v>0</v>
      </c>
      <c r="H101" s="40">
        <v>0</v>
      </c>
    </row>
    <row r="102" spans="1:8" s="1" customFormat="1" ht="24" customHeight="1">
      <c r="A102" s="56">
        <v>82</v>
      </c>
      <c r="B102" s="57" t="s">
        <v>259</v>
      </c>
      <c r="C102" s="57" t="s">
        <v>260</v>
      </c>
      <c r="D102" s="57" t="s">
        <v>141</v>
      </c>
      <c r="E102" s="58">
        <f>'Výkaz výměr'!$F$364</f>
        <v>602.861</v>
      </c>
      <c r="F102" s="59"/>
      <c r="G102" s="59">
        <f t="shared" si="7"/>
        <v>0</v>
      </c>
      <c r="H102" s="60">
        <v>8.3797679</v>
      </c>
    </row>
    <row r="103" spans="1:8" s="1" customFormat="1" ht="24" customHeight="1">
      <c r="A103" s="41">
        <v>83</v>
      </c>
      <c r="B103" s="42" t="s">
        <v>261</v>
      </c>
      <c r="C103" s="42" t="s">
        <v>262</v>
      </c>
      <c r="D103" s="42" t="s">
        <v>141</v>
      </c>
      <c r="E103" s="43">
        <f>'Výkaz výměr'!$F$366</f>
        <v>38.5</v>
      </c>
      <c r="F103" s="44"/>
      <c r="G103" s="44">
        <f t="shared" si="7"/>
        <v>0</v>
      </c>
      <c r="H103" s="45">
        <v>0</v>
      </c>
    </row>
    <row r="104" spans="1:8" s="1" customFormat="1" ht="24" customHeight="1">
      <c r="A104" s="56">
        <v>84</v>
      </c>
      <c r="B104" s="57" t="s">
        <v>263</v>
      </c>
      <c r="C104" s="57" t="s">
        <v>264</v>
      </c>
      <c r="D104" s="57" t="s">
        <v>141</v>
      </c>
      <c r="E104" s="58">
        <f>'Výkaz výměr'!$F$369</f>
        <v>42.35</v>
      </c>
      <c r="F104" s="59"/>
      <c r="G104" s="59">
        <f t="shared" si="7"/>
        <v>0</v>
      </c>
      <c r="H104" s="60">
        <v>0.478555</v>
      </c>
    </row>
    <row r="105" spans="1:8" s="1" customFormat="1" ht="13.5" customHeight="1">
      <c r="A105" s="41">
        <v>85</v>
      </c>
      <c r="B105" s="42" t="s">
        <v>265</v>
      </c>
      <c r="C105" s="42" t="s">
        <v>266</v>
      </c>
      <c r="D105" s="42" t="s">
        <v>141</v>
      </c>
      <c r="E105" s="43">
        <f>'Výkaz výměr'!$F$371</f>
        <v>504</v>
      </c>
      <c r="F105" s="44"/>
      <c r="G105" s="44">
        <f t="shared" si="7"/>
        <v>0</v>
      </c>
      <c r="H105" s="45">
        <v>0</v>
      </c>
    </row>
    <row r="106" spans="1:8" s="1" customFormat="1" ht="24" customHeight="1">
      <c r="A106" s="41">
        <v>86</v>
      </c>
      <c r="B106" s="42" t="s">
        <v>267</v>
      </c>
      <c r="C106" s="42" t="s">
        <v>268</v>
      </c>
      <c r="D106" s="42" t="s">
        <v>125</v>
      </c>
      <c r="E106" s="43">
        <f>'Výkaz výměr'!$F$372</f>
        <v>432</v>
      </c>
      <c r="F106" s="44"/>
      <c r="G106" s="44">
        <f t="shared" si="7"/>
        <v>0</v>
      </c>
      <c r="H106" s="45">
        <v>0.07344</v>
      </c>
    </row>
    <row r="107" spans="1:8" s="1" customFormat="1" ht="24" customHeight="1">
      <c r="A107" s="41">
        <v>87</v>
      </c>
      <c r="B107" s="42" t="s">
        <v>269</v>
      </c>
      <c r="C107" s="42" t="s">
        <v>270</v>
      </c>
      <c r="D107" s="42" t="s">
        <v>141</v>
      </c>
      <c r="E107" s="43">
        <f>'Výkaz výměr'!$F$375</f>
        <v>99.66</v>
      </c>
      <c r="F107" s="44"/>
      <c r="G107" s="44">
        <f t="shared" si="7"/>
        <v>0</v>
      </c>
      <c r="H107" s="45">
        <v>0.0169422</v>
      </c>
    </row>
    <row r="108" spans="1:8" s="1" customFormat="1" ht="13.5" customHeight="1">
      <c r="A108" s="46">
        <v>88</v>
      </c>
      <c r="B108" s="47" t="s">
        <v>271</v>
      </c>
      <c r="C108" s="47" t="s">
        <v>272</v>
      </c>
      <c r="D108" s="47" t="s">
        <v>256</v>
      </c>
      <c r="E108" s="48">
        <f>'Výkaz výměr'!$F$378</f>
        <v>5.58</v>
      </c>
      <c r="F108" s="49">
        <f>SUM(G101:G107)/100</f>
        <v>0</v>
      </c>
      <c r="G108" s="49">
        <f t="shared" si="7"/>
        <v>0</v>
      </c>
      <c r="H108" s="50">
        <v>0</v>
      </c>
    </row>
    <row r="109" spans="1:8" s="1" customFormat="1" ht="21" customHeight="1">
      <c r="A109" s="35"/>
      <c r="B109" s="15" t="s">
        <v>40</v>
      </c>
      <c r="C109" s="15" t="s">
        <v>41</v>
      </c>
      <c r="D109" s="15"/>
      <c r="E109" s="17"/>
      <c r="F109" s="16"/>
      <c r="G109" s="16">
        <f>SUM(G110:G113)</f>
        <v>0</v>
      </c>
      <c r="H109" s="17">
        <f>SUM(H110:H113)</f>
        <v>0</v>
      </c>
    </row>
    <row r="110" spans="1:8" s="1" customFormat="1" ht="24" customHeight="1">
      <c r="A110" s="36">
        <v>89</v>
      </c>
      <c r="B110" s="61" t="s">
        <v>273</v>
      </c>
      <c r="C110" s="61" t="s">
        <v>274</v>
      </c>
      <c r="D110" s="37" t="s">
        <v>125</v>
      </c>
      <c r="E110" s="38">
        <f>'Výkaz výměr'!$F$380</f>
        <v>314.5</v>
      </c>
      <c r="F110" s="39"/>
      <c r="G110" s="39">
        <f>E110*F110</f>
        <v>0</v>
      </c>
      <c r="H110" s="40">
        <v>0</v>
      </c>
    </row>
    <row r="111" spans="1:8" s="1" customFormat="1" ht="24" customHeight="1">
      <c r="A111" s="41">
        <v>90</v>
      </c>
      <c r="B111" s="62" t="s">
        <v>275</v>
      </c>
      <c r="C111" s="62" t="s">
        <v>276</v>
      </c>
      <c r="D111" s="42" t="s">
        <v>125</v>
      </c>
      <c r="E111" s="43">
        <f>'Výkaz výměr'!$F$388</f>
        <v>92.16</v>
      </c>
      <c r="F111" s="44"/>
      <c r="G111" s="44">
        <f>E111*F111</f>
        <v>0</v>
      </c>
      <c r="H111" s="45">
        <v>0</v>
      </c>
    </row>
    <row r="112" spans="1:8" s="1" customFormat="1" ht="24" customHeight="1">
      <c r="A112" s="41">
        <v>91</v>
      </c>
      <c r="B112" s="62" t="s">
        <v>277</v>
      </c>
      <c r="C112" s="62" t="s">
        <v>278</v>
      </c>
      <c r="D112" s="42" t="s">
        <v>125</v>
      </c>
      <c r="E112" s="43">
        <f>'Výkaz výměr'!$F$391</f>
        <v>67.5</v>
      </c>
      <c r="F112" s="44"/>
      <c r="G112" s="44">
        <f>E112*F112</f>
        <v>0</v>
      </c>
      <c r="H112" s="45">
        <v>0</v>
      </c>
    </row>
    <row r="113" spans="1:8" s="1" customFormat="1" ht="13.5" customHeight="1">
      <c r="A113" s="46">
        <v>92</v>
      </c>
      <c r="B113" s="47" t="s">
        <v>279</v>
      </c>
      <c r="C113" s="47" t="s">
        <v>280</v>
      </c>
      <c r="D113" s="47" t="s">
        <v>256</v>
      </c>
      <c r="E113" s="48">
        <f>'Výkaz výměr'!$F$394</f>
        <v>7.99</v>
      </c>
      <c r="F113" s="49">
        <f>SUM(G110:G112)/100</f>
        <v>0</v>
      </c>
      <c r="G113" s="49">
        <f>E113*F113</f>
        <v>0</v>
      </c>
      <c r="H113" s="50">
        <v>0</v>
      </c>
    </row>
    <row r="114" spans="1:8" s="1" customFormat="1" ht="21" customHeight="1">
      <c r="A114" s="35"/>
      <c r="B114" s="15" t="s">
        <v>42</v>
      </c>
      <c r="C114" s="15" t="s">
        <v>43</v>
      </c>
      <c r="D114" s="15"/>
      <c r="E114" s="17"/>
      <c r="F114" s="16"/>
      <c r="G114" s="16">
        <f>SUM(G115:G123)</f>
        <v>0</v>
      </c>
      <c r="H114" s="17">
        <f>SUM(H115:H123)</f>
        <v>0.78522026</v>
      </c>
    </row>
    <row r="115" spans="1:8" s="1" customFormat="1" ht="13.5" customHeight="1">
      <c r="A115" s="36">
        <v>93</v>
      </c>
      <c r="B115" s="37" t="s">
        <v>281</v>
      </c>
      <c r="C115" s="37" t="s">
        <v>282</v>
      </c>
      <c r="D115" s="37" t="s">
        <v>125</v>
      </c>
      <c r="E115" s="38">
        <f>'Výkaz výměr'!$F$396</f>
        <v>23.427</v>
      </c>
      <c r="F115" s="39"/>
      <c r="G115" s="39">
        <f aca="true" t="shared" si="8" ref="G115:G123">E115*F115</f>
        <v>0</v>
      </c>
      <c r="H115" s="40">
        <v>0.08152596</v>
      </c>
    </row>
    <row r="116" spans="1:8" s="1" customFormat="1" ht="13.5" customHeight="1">
      <c r="A116" s="41">
        <v>94</v>
      </c>
      <c r="B116" s="42" t="s">
        <v>283</v>
      </c>
      <c r="C116" s="42" t="s">
        <v>284</v>
      </c>
      <c r="D116" s="42" t="s">
        <v>125</v>
      </c>
      <c r="E116" s="43">
        <f>'Výkaz výměr'!$F$397</f>
        <v>103.41</v>
      </c>
      <c r="F116" s="44"/>
      <c r="G116" s="44">
        <f t="shared" si="8"/>
        <v>0</v>
      </c>
      <c r="H116" s="45">
        <v>0.2554227</v>
      </c>
    </row>
    <row r="117" spans="1:8" s="1" customFormat="1" ht="13.5" customHeight="1">
      <c r="A117" s="41">
        <v>95</v>
      </c>
      <c r="B117" s="42" t="s">
        <v>285</v>
      </c>
      <c r="C117" s="42" t="s">
        <v>286</v>
      </c>
      <c r="D117" s="42" t="s">
        <v>68</v>
      </c>
      <c r="E117" s="43">
        <f>'Výkaz výměr'!$F$412</f>
        <v>10</v>
      </c>
      <c r="F117" s="44"/>
      <c r="G117" s="44">
        <f t="shared" si="8"/>
        <v>0</v>
      </c>
      <c r="H117" s="45">
        <v>0.0738</v>
      </c>
    </row>
    <row r="118" spans="1:8" s="1" customFormat="1" ht="13.5" customHeight="1">
      <c r="A118" s="41">
        <v>96</v>
      </c>
      <c r="B118" s="42" t="s">
        <v>287</v>
      </c>
      <c r="C118" s="42" t="s">
        <v>288</v>
      </c>
      <c r="D118" s="42" t="s">
        <v>125</v>
      </c>
      <c r="E118" s="43">
        <f>'Výkaz výměr'!$F$413</f>
        <v>36.24</v>
      </c>
      <c r="F118" s="44"/>
      <c r="G118" s="44">
        <f t="shared" si="8"/>
        <v>0</v>
      </c>
      <c r="H118" s="45">
        <v>0.0732048</v>
      </c>
    </row>
    <row r="119" spans="1:8" s="1" customFormat="1" ht="24" customHeight="1">
      <c r="A119" s="41">
        <v>97</v>
      </c>
      <c r="B119" s="42" t="s">
        <v>289</v>
      </c>
      <c r="C119" s="42" t="s">
        <v>290</v>
      </c>
      <c r="D119" s="42" t="s">
        <v>68</v>
      </c>
      <c r="E119" s="43">
        <f>'Výkaz výměr'!$F$420</f>
        <v>7</v>
      </c>
      <c r="F119" s="44"/>
      <c r="G119" s="44">
        <f t="shared" si="8"/>
        <v>0</v>
      </c>
      <c r="H119" s="45">
        <v>0.00245</v>
      </c>
    </row>
    <row r="120" spans="1:8" s="1" customFormat="1" ht="24" customHeight="1">
      <c r="A120" s="56">
        <v>98</v>
      </c>
      <c r="B120" s="57" t="s">
        <v>291</v>
      </c>
      <c r="C120" s="57" t="s">
        <v>292</v>
      </c>
      <c r="D120" s="57" t="s">
        <v>68</v>
      </c>
      <c r="E120" s="58">
        <f>'Výkaz výměr'!$F$421</f>
        <v>7</v>
      </c>
      <c r="F120" s="59"/>
      <c r="G120" s="59">
        <f t="shared" si="8"/>
        <v>0</v>
      </c>
      <c r="H120" s="60">
        <v>0.02541</v>
      </c>
    </row>
    <row r="121" spans="1:8" s="1" customFormat="1" ht="13.5" customHeight="1">
      <c r="A121" s="41">
        <v>99</v>
      </c>
      <c r="B121" s="42" t="s">
        <v>293</v>
      </c>
      <c r="C121" s="42" t="s">
        <v>294</v>
      </c>
      <c r="D121" s="42" t="s">
        <v>125</v>
      </c>
      <c r="E121" s="43">
        <f>'Výkaz výměr'!$F$422</f>
        <v>16.42</v>
      </c>
      <c r="F121" s="44"/>
      <c r="G121" s="44">
        <f t="shared" si="8"/>
        <v>0</v>
      </c>
      <c r="H121" s="45">
        <v>0.0417068</v>
      </c>
    </row>
    <row r="122" spans="1:8" s="1" customFormat="1" ht="13.5" customHeight="1">
      <c r="A122" s="41">
        <v>100</v>
      </c>
      <c r="B122" s="42" t="s">
        <v>295</v>
      </c>
      <c r="C122" s="42" t="s">
        <v>296</v>
      </c>
      <c r="D122" s="42" t="s">
        <v>125</v>
      </c>
      <c r="E122" s="43">
        <f>'Výkaz výměr'!$F$426</f>
        <v>70</v>
      </c>
      <c r="F122" s="44"/>
      <c r="G122" s="44">
        <f t="shared" si="8"/>
        <v>0</v>
      </c>
      <c r="H122" s="45">
        <v>0.2317</v>
      </c>
    </row>
    <row r="123" spans="1:8" s="1" customFormat="1" ht="24" customHeight="1">
      <c r="A123" s="46">
        <v>101</v>
      </c>
      <c r="B123" s="47" t="s">
        <v>297</v>
      </c>
      <c r="C123" s="47" t="s">
        <v>298</v>
      </c>
      <c r="D123" s="47" t="s">
        <v>256</v>
      </c>
      <c r="E123" s="48">
        <f>'Výkaz výměr'!$F$428</f>
        <v>1.56</v>
      </c>
      <c r="F123" s="49">
        <f>SUM(G115:G122)/100</f>
        <v>0</v>
      </c>
      <c r="G123" s="49">
        <f t="shared" si="8"/>
        <v>0</v>
      </c>
      <c r="H123" s="50">
        <v>0</v>
      </c>
    </row>
    <row r="124" spans="1:8" s="1" customFormat="1" ht="21" customHeight="1">
      <c r="A124" s="35"/>
      <c r="B124" s="15" t="s">
        <v>44</v>
      </c>
      <c r="C124" s="15" t="s">
        <v>45</v>
      </c>
      <c r="D124" s="15"/>
      <c r="E124" s="17"/>
      <c r="F124" s="16"/>
      <c r="G124" s="16">
        <f>SUM(G125:G127)</f>
        <v>0</v>
      </c>
      <c r="H124" s="17">
        <f>SUM(H125:H127)</f>
        <v>0.13459376</v>
      </c>
    </row>
    <row r="125" spans="1:8" s="1" customFormat="1" ht="24" customHeight="1">
      <c r="A125" s="36">
        <v>102</v>
      </c>
      <c r="B125" s="37" t="s">
        <v>299</v>
      </c>
      <c r="C125" s="37" t="s">
        <v>300</v>
      </c>
      <c r="D125" s="37" t="s">
        <v>141</v>
      </c>
      <c r="E125" s="38">
        <f>'Výkaz výměr'!$F$430</f>
        <v>504</v>
      </c>
      <c r="F125" s="39"/>
      <c r="G125" s="39">
        <f>E125*F125</f>
        <v>0</v>
      </c>
      <c r="H125" s="40">
        <v>0</v>
      </c>
    </row>
    <row r="126" spans="1:8" s="1" customFormat="1" ht="24" customHeight="1">
      <c r="A126" s="41">
        <v>103</v>
      </c>
      <c r="B126" s="42" t="s">
        <v>301</v>
      </c>
      <c r="C126" s="42" t="s">
        <v>302</v>
      </c>
      <c r="D126" s="42" t="s">
        <v>141</v>
      </c>
      <c r="E126" s="43">
        <f>'Výkaz výměr'!$F$433</f>
        <v>480.692</v>
      </c>
      <c r="F126" s="44"/>
      <c r="G126" s="44">
        <f>E126*F126</f>
        <v>0</v>
      </c>
      <c r="H126" s="45">
        <v>0.13459376</v>
      </c>
    </row>
    <row r="127" spans="1:10" s="1" customFormat="1" ht="13.5" customHeight="1">
      <c r="A127" s="46">
        <v>104</v>
      </c>
      <c r="B127" s="47" t="s">
        <v>303</v>
      </c>
      <c r="C127" s="47" t="s">
        <v>304</v>
      </c>
      <c r="D127" s="47" t="s">
        <v>256</v>
      </c>
      <c r="E127" s="48">
        <f>'Výkaz výměr'!$F$436</f>
        <v>5.33</v>
      </c>
      <c r="F127" s="49">
        <f>SUM(G125:G126)/100</f>
        <v>0</v>
      </c>
      <c r="G127" s="49">
        <f>E127*F127</f>
        <v>0</v>
      </c>
      <c r="H127" s="50">
        <v>0</v>
      </c>
      <c r="J127" s="63"/>
    </row>
    <row r="128" spans="1:8" s="1" customFormat="1" ht="21" customHeight="1">
      <c r="A128" s="35"/>
      <c r="B128" s="15" t="s">
        <v>46</v>
      </c>
      <c r="C128" s="15" t="s">
        <v>47</v>
      </c>
      <c r="D128" s="15"/>
      <c r="E128" s="17"/>
      <c r="F128" s="16"/>
      <c r="G128" s="16">
        <f>SUM(G129:G133)</f>
        <v>0</v>
      </c>
      <c r="H128" s="17">
        <f>SUM(H129:H133)</f>
        <v>2.51935238</v>
      </c>
    </row>
    <row r="129" spans="1:8" s="1" customFormat="1" ht="13.5" customHeight="1">
      <c r="A129" s="36">
        <v>105</v>
      </c>
      <c r="B129" s="37" t="s">
        <v>305</v>
      </c>
      <c r="C129" s="37" t="s">
        <v>306</v>
      </c>
      <c r="D129" s="37" t="s">
        <v>141</v>
      </c>
      <c r="E129" s="38">
        <f>'Výkaz výměr'!$F$440</f>
        <v>77.507</v>
      </c>
      <c r="F129" s="39"/>
      <c r="G129" s="39">
        <f>E129*F129</f>
        <v>0</v>
      </c>
      <c r="H129" s="40">
        <v>0.02635238</v>
      </c>
    </row>
    <row r="130" spans="1:8" s="1" customFormat="1" ht="13.5" customHeight="1">
      <c r="A130" s="56">
        <v>106</v>
      </c>
      <c r="B130" s="57" t="s">
        <v>307</v>
      </c>
      <c r="C130" s="57" t="s">
        <v>308</v>
      </c>
      <c r="D130" s="57" t="s">
        <v>115</v>
      </c>
      <c r="E130" s="58">
        <f>'Výkaz výměr'!$F$444</f>
        <v>0.918</v>
      </c>
      <c r="F130" s="59"/>
      <c r="G130" s="59">
        <f>E130*F130</f>
        <v>0</v>
      </c>
      <c r="H130" s="60">
        <v>0.918</v>
      </c>
    </row>
    <row r="131" spans="1:8" s="1" customFormat="1" ht="24" customHeight="1">
      <c r="A131" s="41">
        <v>107</v>
      </c>
      <c r="B131" s="42" t="s">
        <v>309</v>
      </c>
      <c r="C131" s="42" t="s">
        <v>310</v>
      </c>
      <c r="D131" s="42" t="s">
        <v>311</v>
      </c>
      <c r="E131" s="43">
        <f>'Výkaz výměr'!$F$447</f>
        <v>1500</v>
      </c>
      <c r="F131" s="44"/>
      <c r="G131" s="44">
        <f>E131*F131</f>
        <v>0</v>
      </c>
      <c r="H131" s="45">
        <v>0</v>
      </c>
    </row>
    <row r="132" spans="1:8" s="1" customFormat="1" ht="13.5" customHeight="1">
      <c r="A132" s="56">
        <v>108</v>
      </c>
      <c r="B132" s="57" t="s">
        <v>307</v>
      </c>
      <c r="C132" s="57" t="s">
        <v>308</v>
      </c>
      <c r="D132" s="57" t="s">
        <v>115</v>
      </c>
      <c r="E132" s="58">
        <f>'Výkaz výměr'!$F$450</f>
        <v>1.575</v>
      </c>
      <c r="F132" s="59"/>
      <c r="G132" s="59">
        <f>E132*F132</f>
        <v>0</v>
      </c>
      <c r="H132" s="60">
        <v>1.575</v>
      </c>
    </row>
    <row r="133" spans="1:8" s="1" customFormat="1" ht="24" customHeight="1">
      <c r="A133" s="46">
        <v>109</v>
      </c>
      <c r="B133" s="47" t="s">
        <v>312</v>
      </c>
      <c r="C133" s="47" t="s">
        <v>313</v>
      </c>
      <c r="D133" s="47" t="s">
        <v>256</v>
      </c>
      <c r="E133" s="48">
        <f>'Výkaz výměr'!$F$453</f>
        <v>1.79</v>
      </c>
      <c r="F133" s="49">
        <f>SUM(G129:G132)/100</f>
        <v>0</v>
      </c>
      <c r="G133" s="49">
        <f>E133*F133</f>
        <v>0</v>
      </c>
      <c r="H133" s="50">
        <v>0</v>
      </c>
    </row>
    <row r="134" spans="1:8" s="1" customFormat="1" ht="21" customHeight="1">
      <c r="A134" s="35"/>
      <c r="B134" s="15" t="s">
        <v>48</v>
      </c>
      <c r="C134" s="15" t="s">
        <v>49</v>
      </c>
      <c r="D134" s="15"/>
      <c r="E134" s="17"/>
      <c r="F134" s="16"/>
      <c r="G134" s="16">
        <f>G135</f>
        <v>0</v>
      </c>
      <c r="H134" s="17">
        <f>H135</f>
        <v>0</v>
      </c>
    </row>
    <row r="135" spans="1:8" s="1" customFormat="1" ht="21" customHeight="1">
      <c r="A135" s="35"/>
      <c r="B135" s="15" t="s">
        <v>50</v>
      </c>
      <c r="C135" s="15" t="s">
        <v>51</v>
      </c>
      <c r="D135" s="15"/>
      <c r="E135" s="17"/>
      <c r="F135" s="16"/>
      <c r="G135" s="16">
        <f>G136</f>
        <v>0</v>
      </c>
      <c r="H135" s="17">
        <f>H136</f>
        <v>0</v>
      </c>
    </row>
    <row r="136" spans="1:8" s="1" customFormat="1" ht="13.5" customHeight="1">
      <c r="A136" s="64">
        <v>110</v>
      </c>
      <c r="B136" s="65" t="s">
        <v>314</v>
      </c>
      <c r="C136" s="65" t="s">
        <v>315</v>
      </c>
      <c r="D136" s="65" t="s">
        <v>311</v>
      </c>
      <c r="E136" s="66">
        <f>'Výkaz výměr'!$F$457</f>
        <v>61496.789</v>
      </c>
      <c r="F136" s="67"/>
      <c r="G136" s="67">
        <f>E136*F136</f>
        <v>0</v>
      </c>
      <c r="H136" s="68">
        <v>0</v>
      </c>
    </row>
    <row r="137" spans="1:8" s="1" customFormat="1" ht="21" customHeight="1">
      <c r="A137" s="69"/>
      <c r="B137" s="18"/>
      <c r="C137" s="18" t="s">
        <v>52</v>
      </c>
      <c r="D137" s="18"/>
      <c r="E137" s="20"/>
      <c r="F137" s="19"/>
      <c r="G137" s="19">
        <f>G134+G91+G11</f>
        <v>0</v>
      </c>
      <c r="H137" s="20">
        <v>438.16490683</v>
      </c>
    </row>
  </sheetData>
  <sheetProtection selectLockedCells="1" selectUnlockedCells="1"/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0"/>
  <sheetViews>
    <sheetView showGridLines="0" workbookViewId="0" topLeftCell="A1">
      <selection activeCell="D11" sqref="D11"/>
    </sheetView>
  </sheetViews>
  <sheetFormatPr defaultColWidth="10.66015625" defaultRowHeight="12" customHeight="1"/>
  <cols>
    <col min="1" max="1" width="6.16015625" style="1" customWidth="1"/>
    <col min="2" max="2" width="7.66015625" style="1" customWidth="1"/>
    <col min="3" max="3" width="10.83203125" style="1" customWidth="1"/>
    <col min="4" max="4" width="49.83203125" style="1" customWidth="1"/>
    <col min="5" max="5" width="3.66015625" style="1" customWidth="1"/>
    <col min="6" max="6" width="9.83203125" style="1" customWidth="1"/>
    <col min="7" max="7" width="12.16015625" style="1" customWidth="1"/>
    <col min="8" max="8" width="12.66015625" style="1" customWidth="1"/>
    <col min="9" max="16384" width="10.5" style="2" customWidth="1"/>
  </cols>
  <sheetData>
    <row r="1" spans="1:8" s="1" customFormat="1" ht="20.25" customHeight="1">
      <c r="A1" s="70" t="s">
        <v>316</v>
      </c>
      <c r="B1" s="71"/>
      <c r="C1" s="71"/>
      <c r="D1" s="71"/>
      <c r="E1" s="71"/>
      <c r="F1" s="71"/>
      <c r="G1" s="71"/>
      <c r="H1" s="72"/>
    </row>
    <row r="2" spans="1:8" s="1" customFormat="1" ht="12.75" customHeight="1">
      <c r="A2" s="73" t="s">
        <v>1</v>
      </c>
      <c r="B2" s="74"/>
      <c r="C2" s="73" t="s">
        <v>2</v>
      </c>
      <c r="D2" s="75"/>
      <c r="E2" s="75"/>
      <c r="F2" s="75"/>
      <c r="G2" s="75"/>
      <c r="H2" s="71"/>
    </row>
    <row r="3" spans="1:8" s="1" customFormat="1" ht="12.75" customHeight="1">
      <c r="A3" s="73" t="s">
        <v>3</v>
      </c>
      <c r="B3" s="74"/>
      <c r="C3" s="73" t="s">
        <v>4</v>
      </c>
      <c r="D3" s="75"/>
      <c r="E3" s="75"/>
      <c r="G3" s="76" t="s">
        <v>5</v>
      </c>
      <c r="H3" s="76"/>
    </row>
    <row r="4" spans="1:8" s="1" customFormat="1" ht="12.75" customHeight="1">
      <c r="A4" s="73"/>
      <c r="B4" s="74"/>
      <c r="C4" s="73"/>
      <c r="D4" s="75"/>
      <c r="E4" s="75"/>
      <c r="G4" s="76" t="s">
        <v>6</v>
      </c>
      <c r="H4" s="77">
        <v>40603</v>
      </c>
    </row>
    <row r="5" spans="1:8" s="1" customFormat="1" ht="6.75" customHeight="1">
      <c r="A5" s="71"/>
      <c r="B5" s="71"/>
      <c r="C5" s="71"/>
      <c r="D5" s="71"/>
      <c r="E5" s="71"/>
      <c r="F5" s="71"/>
      <c r="G5" s="71"/>
      <c r="H5" s="71"/>
    </row>
    <row r="6" spans="1:8" s="1" customFormat="1" ht="24.75" customHeight="1">
      <c r="A6" s="78" t="s">
        <v>56</v>
      </c>
      <c r="B6" s="78" t="s">
        <v>317</v>
      </c>
      <c r="C6" s="78" t="s">
        <v>57</v>
      </c>
      <c r="D6" s="78" t="s">
        <v>318</v>
      </c>
      <c r="E6" s="78" t="s">
        <v>58</v>
      </c>
      <c r="F6" s="78" t="s">
        <v>319</v>
      </c>
      <c r="G6" s="79" t="s">
        <v>60</v>
      </c>
      <c r="H6" s="78" t="s">
        <v>11</v>
      </c>
    </row>
    <row r="7" spans="1:8" s="1" customFormat="1" ht="6.75" customHeight="1">
      <c r="A7" s="71"/>
      <c r="B7" s="71"/>
      <c r="C7" s="71"/>
      <c r="D7" s="71"/>
      <c r="E7" s="71"/>
      <c r="F7" s="71"/>
      <c r="G7" s="71"/>
      <c r="H7" s="71"/>
    </row>
    <row r="8" spans="1:8" s="1" customFormat="1" ht="15" customHeight="1">
      <c r="A8" s="80"/>
      <c r="B8" s="80"/>
      <c r="C8" s="80"/>
      <c r="D8" s="81" t="s">
        <v>22</v>
      </c>
      <c r="E8" s="80"/>
      <c r="F8" s="80"/>
      <c r="G8" s="80"/>
      <c r="H8" s="82"/>
    </row>
    <row r="9" spans="1:8" s="1" customFormat="1" ht="13.5" customHeight="1">
      <c r="A9" s="83"/>
      <c r="B9" s="83"/>
      <c r="C9" s="84" t="s">
        <v>14</v>
      </c>
      <c r="D9" s="84" t="s">
        <v>23</v>
      </c>
      <c r="E9" s="83"/>
      <c r="F9" s="83"/>
      <c r="G9" s="83"/>
      <c r="H9" s="85"/>
    </row>
    <row r="10" spans="1:8" s="1" customFormat="1" ht="24" customHeight="1">
      <c r="A10" s="86">
        <v>1</v>
      </c>
      <c r="B10" s="87" t="s">
        <v>320</v>
      </c>
      <c r="C10" s="88" t="s">
        <v>61</v>
      </c>
      <c r="D10" s="88" t="s">
        <v>62</v>
      </c>
      <c r="E10" s="88" t="s">
        <v>63</v>
      </c>
      <c r="F10" s="89">
        <v>1</v>
      </c>
      <c r="G10" s="90"/>
      <c r="H10" s="91"/>
    </row>
    <row r="11" spans="1:8" s="1" customFormat="1" ht="24" customHeight="1">
      <c r="A11" s="86">
        <v>2</v>
      </c>
      <c r="B11" s="87" t="s">
        <v>320</v>
      </c>
      <c r="C11" s="88" t="s">
        <v>64</v>
      </c>
      <c r="D11" s="88" t="s">
        <v>65</v>
      </c>
      <c r="E11" s="88" t="s">
        <v>63</v>
      </c>
      <c r="F11" s="89">
        <v>1</v>
      </c>
      <c r="G11" s="90"/>
      <c r="H11" s="91"/>
    </row>
    <row r="12" spans="1:8" s="1" customFormat="1" ht="13.5" customHeight="1">
      <c r="A12" s="86">
        <v>3</v>
      </c>
      <c r="B12" s="87" t="s">
        <v>321</v>
      </c>
      <c r="C12" s="88" t="s">
        <v>66</v>
      </c>
      <c r="D12" s="88" t="s">
        <v>67</v>
      </c>
      <c r="E12" s="88" t="s">
        <v>68</v>
      </c>
      <c r="F12" s="89">
        <v>3</v>
      </c>
      <c r="G12" s="90"/>
      <c r="H12" s="91"/>
    </row>
    <row r="13" spans="1:8" s="1" customFormat="1" ht="13.5" customHeight="1">
      <c r="A13" s="86">
        <v>4</v>
      </c>
      <c r="B13" s="87" t="s">
        <v>321</v>
      </c>
      <c r="C13" s="88" t="s">
        <v>69</v>
      </c>
      <c r="D13" s="88" t="s">
        <v>70</v>
      </c>
      <c r="E13" s="88" t="s">
        <v>68</v>
      </c>
      <c r="F13" s="89">
        <v>3</v>
      </c>
      <c r="G13" s="90"/>
      <c r="H13" s="91"/>
    </row>
    <row r="14" spans="1:8" s="1" customFormat="1" ht="24" customHeight="1">
      <c r="A14" s="86">
        <v>5</v>
      </c>
      <c r="B14" s="87" t="s">
        <v>321</v>
      </c>
      <c r="C14" s="88" t="s">
        <v>71</v>
      </c>
      <c r="D14" s="88" t="s">
        <v>72</v>
      </c>
      <c r="E14" s="88" t="s">
        <v>73</v>
      </c>
      <c r="F14" s="89">
        <v>48</v>
      </c>
      <c r="G14" s="90"/>
      <c r="H14" s="91"/>
    </row>
    <row r="15" spans="1:8" s="1" customFormat="1" ht="13.5" customHeight="1">
      <c r="A15" s="75"/>
      <c r="B15" s="75"/>
      <c r="C15" s="75"/>
      <c r="D15" s="92" t="s">
        <v>322</v>
      </c>
      <c r="E15" s="75"/>
      <c r="F15" s="93">
        <v>0</v>
      </c>
      <c r="G15" s="75"/>
      <c r="H15" s="75"/>
    </row>
    <row r="16" spans="1:8" s="1" customFormat="1" ht="13.5" customHeight="1">
      <c r="A16" s="75"/>
      <c r="B16" s="75"/>
      <c r="C16" s="75"/>
      <c r="D16" s="92" t="s">
        <v>323</v>
      </c>
      <c r="E16" s="75"/>
      <c r="F16" s="93">
        <v>48</v>
      </c>
      <c r="G16" s="75"/>
      <c r="H16" s="75"/>
    </row>
    <row r="17" spans="1:8" s="1" customFormat="1" ht="13.5" customHeight="1">
      <c r="A17" s="75"/>
      <c r="B17" s="75"/>
      <c r="C17" s="75"/>
      <c r="D17" s="92" t="s">
        <v>324</v>
      </c>
      <c r="E17" s="75"/>
      <c r="F17" s="93">
        <v>48</v>
      </c>
      <c r="G17" s="75"/>
      <c r="H17" s="75"/>
    </row>
    <row r="18" spans="1:8" s="1" customFormat="1" ht="13.5" customHeight="1">
      <c r="A18" s="86">
        <v>6</v>
      </c>
      <c r="B18" s="87" t="s">
        <v>321</v>
      </c>
      <c r="C18" s="88" t="s">
        <v>74</v>
      </c>
      <c r="D18" s="88" t="s">
        <v>75</v>
      </c>
      <c r="E18" s="88" t="s">
        <v>73</v>
      </c>
      <c r="F18" s="89">
        <v>48</v>
      </c>
      <c r="G18" s="90"/>
      <c r="H18" s="91"/>
    </row>
    <row r="19" spans="1:8" s="1" customFormat="1" ht="24" customHeight="1">
      <c r="A19" s="86">
        <v>7</v>
      </c>
      <c r="B19" s="87" t="s">
        <v>321</v>
      </c>
      <c r="C19" s="88" t="s">
        <v>76</v>
      </c>
      <c r="D19" s="88" t="s">
        <v>77</v>
      </c>
      <c r="E19" s="88" t="s">
        <v>73</v>
      </c>
      <c r="F19" s="89">
        <v>10.368</v>
      </c>
      <c r="G19" s="90"/>
      <c r="H19" s="91"/>
    </row>
    <row r="20" spans="1:8" s="1" customFormat="1" ht="13.5" customHeight="1">
      <c r="A20" s="75"/>
      <c r="B20" s="75"/>
      <c r="C20" s="75"/>
      <c r="D20" s="92" t="s">
        <v>325</v>
      </c>
      <c r="E20" s="75"/>
      <c r="F20" s="93">
        <v>2.268</v>
      </c>
      <c r="G20" s="75"/>
      <c r="H20" s="75"/>
    </row>
    <row r="21" spans="1:8" s="1" customFormat="1" ht="13.5" customHeight="1">
      <c r="A21" s="75"/>
      <c r="B21" s="75"/>
      <c r="C21" s="75"/>
      <c r="D21" s="92" t="s">
        <v>326</v>
      </c>
      <c r="E21" s="75"/>
      <c r="F21" s="93">
        <v>1.296</v>
      </c>
      <c r="G21" s="75"/>
      <c r="H21" s="75"/>
    </row>
    <row r="22" spans="1:8" s="1" customFormat="1" ht="13.5" customHeight="1">
      <c r="A22" s="75"/>
      <c r="B22" s="75"/>
      <c r="C22" s="75"/>
      <c r="D22" s="92" t="s">
        <v>327</v>
      </c>
      <c r="E22" s="75"/>
      <c r="F22" s="93">
        <v>0.648</v>
      </c>
      <c r="G22" s="75"/>
      <c r="H22" s="75"/>
    </row>
    <row r="23" spans="1:8" s="1" customFormat="1" ht="34.5" customHeight="1">
      <c r="A23" s="75"/>
      <c r="B23" s="75"/>
      <c r="C23" s="75"/>
      <c r="D23" s="92" t="s">
        <v>328</v>
      </c>
      <c r="E23" s="75"/>
      <c r="F23" s="93">
        <v>3.24</v>
      </c>
      <c r="G23" s="75"/>
      <c r="H23" s="75"/>
    </row>
    <row r="24" spans="1:8" s="1" customFormat="1" ht="13.5" customHeight="1">
      <c r="A24" s="75"/>
      <c r="B24" s="75"/>
      <c r="C24" s="75"/>
      <c r="D24" s="92" t="s">
        <v>329</v>
      </c>
      <c r="E24" s="75"/>
      <c r="F24" s="93">
        <v>2.916</v>
      </c>
      <c r="G24" s="75"/>
      <c r="H24" s="75"/>
    </row>
    <row r="25" spans="1:8" s="1" customFormat="1" ht="13.5" customHeight="1">
      <c r="A25" s="75"/>
      <c r="B25" s="75"/>
      <c r="C25" s="75"/>
      <c r="D25" s="92" t="s">
        <v>324</v>
      </c>
      <c r="E25" s="75"/>
      <c r="F25" s="93">
        <v>10.368</v>
      </c>
      <c r="G25" s="75"/>
      <c r="H25" s="75"/>
    </row>
    <row r="26" spans="1:8" s="1" customFormat="1" ht="24" customHeight="1">
      <c r="A26" s="86">
        <v>8</v>
      </c>
      <c r="B26" s="87" t="s">
        <v>321</v>
      </c>
      <c r="C26" s="88" t="s">
        <v>78</v>
      </c>
      <c r="D26" s="88" t="s">
        <v>79</v>
      </c>
      <c r="E26" s="88" t="s">
        <v>73</v>
      </c>
      <c r="F26" s="89">
        <v>10.368</v>
      </c>
      <c r="G26" s="90"/>
      <c r="H26" s="91"/>
    </row>
    <row r="27" spans="1:8" s="1" customFormat="1" ht="13.5" customHeight="1">
      <c r="A27" s="86">
        <v>9</v>
      </c>
      <c r="B27" s="87" t="s">
        <v>321</v>
      </c>
      <c r="C27" s="88" t="s">
        <v>80</v>
      </c>
      <c r="D27" s="88" t="s">
        <v>81</v>
      </c>
      <c r="E27" s="88" t="s">
        <v>73</v>
      </c>
      <c r="F27" s="89">
        <v>35.325</v>
      </c>
      <c r="G27" s="90"/>
      <c r="H27" s="91"/>
    </row>
    <row r="28" spans="1:8" s="1" customFormat="1" ht="13.5" customHeight="1">
      <c r="A28" s="75"/>
      <c r="B28" s="75"/>
      <c r="C28" s="75"/>
      <c r="D28" s="92" t="s">
        <v>330</v>
      </c>
      <c r="E28" s="75"/>
      <c r="F28" s="93">
        <v>0</v>
      </c>
      <c r="G28" s="75"/>
      <c r="H28" s="75"/>
    </row>
    <row r="29" spans="1:8" s="1" customFormat="1" ht="13.5" customHeight="1">
      <c r="A29" s="75"/>
      <c r="B29" s="75"/>
      <c r="C29" s="75"/>
      <c r="D29" s="92" t="s">
        <v>331</v>
      </c>
      <c r="E29" s="75"/>
      <c r="F29" s="93">
        <v>7.722</v>
      </c>
      <c r="G29" s="75"/>
      <c r="H29" s="75"/>
    </row>
    <row r="30" spans="1:8" s="1" customFormat="1" ht="13.5" customHeight="1">
      <c r="A30" s="75"/>
      <c r="B30" s="75"/>
      <c r="C30" s="75"/>
      <c r="D30" s="92" t="s">
        <v>332</v>
      </c>
      <c r="E30" s="75"/>
      <c r="F30" s="93">
        <v>9.603</v>
      </c>
      <c r="G30" s="75"/>
      <c r="H30" s="75"/>
    </row>
    <row r="31" spans="1:8" s="1" customFormat="1" ht="13.5" customHeight="1">
      <c r="A31" s="75"/>
      <c r="B31" s="75"/>
      <c r="C31" s="75"/>
      <c r="D31" s="92" t="s">
        <v>333</v>
      </c>
      <c r="E31" s="75"/>
      <c r="F31" s="93">
        <v>18</v>
      </c>
      <c r="G31" s="75"/>
      <c r="H31" s="75"/>
    </row>
    <row r="32" spans="1:8" s="1" customFormat="1" ht="13.5" customHeight="1">
      <c r="A32" s="75"/>
      <c r="B32" s="75"/>
      <c r="C32" s="75"/>
      <c r="D32" s="92" t="s">
        <v>324</v>
      </c>
      <c r="E32" s="75"/>
      <c r="F32" s="93">
        <v>35.325</v>
      </c>
      <c r="G32" s="75"/>
      <c r="H32" s="75"/>
    </row>
    <row r="33" spans="1:8" s="1" customFormat="1" ht="24" customHeight="1">
      <c r="A33" s="86">
        <v>10</v>
      </c>
      <c r="B33" s="87" t="s">
        <v>321</v>
      </c>
      <c r="C33" s="88" t="s">
        <v>83</v>
      </c>
      <c r="D33" s="88" t="s">
        <v>84</v>
      </c>
      <c r="E33" s="88" t="s">
        <v>73</v>
      </c>
      <c r="F33" s="89">
        <v>35.325</v>
      </c>
      <c r="G33" s="90"/>
      <c r="H33" s="91"/>
    </row>
    <row r="34" spans="1:8" s="1" customFormat="1" ht="13.5" customHeight="1">
      <c r="A34" s="86">
        <v>11</v>
      </c>
      <c r="B34" s="87" t="s">
        <v>321</v>
      </c>
      <c r="C34" s="88" t="s">
        <v>86</v>
      </c>
      <c r="D34" s="88" t="s">
        <v>87</v>
      </c>
      <c r="E34" s="88" t="s">
        <v>73</v>
      </c>
      <c r="F34" s="89">
        <v>22.5</v>
      </c>
      <c r="G34" s="90"/>
      <c r="H34" s="91"/>
    </row>
    <row r="35" spans="1:8" s="1" customFormat="1" ht="13.5" customHeight="1">
      <c r="A35" s="75"/>
      <c r="B35" s="75"/>
      <c r="C35" s="75"/>
      <c r="D35" s="92" t="s">
        <v>334</v>
      </c>
      <c r="E35" s="75"/>
      <c r="F35" s="93">
        <v>22.5</v>
      </c>
      <c r="G35" s="75"/>
      <c r="H35" s="75"/>
    </row>
    <row r="36" spans="1:8" s="1" customFormat="1" ht="13.5" customHeight="1">
      <c r="A36" s="75"/>
      <c r="B36" s="75"/>
      <c r="C36" s="75"/>
      <c r="D36" s="92" t="s">
        <v>324</v>
      </c>
      <c r="E36" s="75"/>
      <c r="F36" s="93">
        <v>22.5</v>
      </c>
      <c r="G36" s="75"/>
      <c r="H36" s="75"/>
    </row>
    <row r="37" spans="1:8" s="1" customFormat="1" ht="13.5" customHeight="1">
      <c r="A37" s="86">
        <v>12</v>
      </c>
      <c r="B37" s="87" t="s">
        <v>321</v>
      </c>
      <c r="C37" s="88" t="s">
        <v>89</v>
      </c>
      <c r="D37" s="88" t="s">
        <v>90</v>
      </c>
      <c r="E37" s="88" t="s">
        <v>73</v>
      </c>
      <c r="F37" s="89">
        <v>22.5</v>
      </c>
      <c r="G37" s="90"/>
      <c r="H37" s="91"/>
    </row>
    <row r="38" spans="1:8" s="1" customFormat="1" ht="24" customHeight="1">
      <c r="A38" s="86">
        <v>13</v>
      </c>
      <c r="B38" s="87" t="s">
        <v>321</v>
      </c>
      <c r="C38" s="88" t="s">
        <v>92</v>
      </c>
      <c r="D38" s="88" t="s">
        <v>93</v>
      </c>
      <c r="E38" s="88" t="s">
        <v>68</v>
      </c>
      <c r="F38" s="89">
        <v>3</v>
      </c>
      <c r="G38" s="90"/>
      <c r="H38" s="91"/>
    </row>
    <row r="39" spans="1:8" s="1" customFormat="1" ht="24" customHeight="1">
      <c r="A39" s="86">
        <v>14</v>
      </c>
      <c r="B39" s="87" t="s">
        <v>321</v>
      </c>
      <c r="C39" s="88" t="s">
        <v>95</v>
      </c>
      <c r="D39" s="88" t="s">
        <v>96</v>
      </c>
      <c r="E39" s="88" t="s">
        <v>68</v>
      </c>
      <c r="F39" s="89">
        <v>3</v>
      </c>
      <c r="G39" s="90"/>
      <c r="H39" s="91"/>
    </row>
    <row r="40" spans="1:8" s="1" customFormat="1" ht="24" customHeight="1">
      <c r="A40" s="86">
        <v>15</v>
      </c>
      <c r="B40" s="87" t="s">
        <v>321</v>
      </c>
      <c r="C40" s="88" t="s">
        <v>98</v>
      </c>
      <c r="D40" s="88" t="s">
        <v>99</v>
      </c>
      <c r="E40" s="88" t="s">
        <v>73</v>
      </c>
      <c r="F40" s="89">
        <v>96</v>
      </c>
      <c r="G40" s="90"/>
      <c r="H40" s="91"/>
    </row>
    <row r="41" spans="1:8" s="1" customFormat="1" ht="24" customHeight="1">
      <c r="A41" s="75"/>
      <c r="B41" s="75"/>
      <c r="C41" s="75"/>
      <c r="D41" s="92" t="s">
        <v>335</v>
      </c>
      <c r="E41" s="75"/>
      <c r="F41" s="93">
        <v>0</v>
      </c>
      <c r="G41" s="75"/>
      <c r="H41" s="75"/>
    </row>
    <row r="42" spans="1:8" s="1" customFormat="1" ht="13.5" customHeight="1">
      <c r="A42" s="75"/>
      <c r="B42" s="75"/>
      <c r="C42" s="75"/>
      <c r="D42" s="92" t="s">
        <v>336</v>
      </c>
      <c r="E42" s="75"/>
      <c r="F42" s="93">
        <v>96</v>
      </c>
      <c r="G42" s="75"/>
      <c r="H42" s="75"/>
    </row>
    <row r="43" spans="1:8" s="1" customFormat="1" ht="13.5" customHeight="1">
      <c r="A43" s="75"/>
      <c r="B43" s="75"/>
      <c r="C43" s="75"/>
      <c r="D43" s="92" t="s">
        <v>324</v>
      </c>
      <c r="E43" s="75"/>
      <c r="F43" s="93">
        <v>96</v>
      </c>
      <c r="G43" s="75"/>
      <c r="H43" s="75"/>
    </row>
    <row r="44" spans="1:8" s="1" customFormat="1" ht="24" customHeight="1">
      <c r="A44" s="86">
        <v>16</v>
      </c>
      <c r="B44" s="87" t="s">
        <v>321</v>
      </c>
      <c r="C44" s="88" t="s">
        <v>101</v>
      </c>
      <c r="D44" s="88" t="s">
        <v>102</v>
      </c>
      <c r="E44" s="88" t="s">
        <v>73</v>
      </c>
      <c r="F44" s="89">
        <v>10.278</v>
      </c>
      <c r="G44" s="90"/>
      <c r="H44" s="91"/>
    </row>
    <row r="45" spans="1:8" s="1" customFormat="1" ht="13.5" customHeight="1">
      <c r="A45" s="86">
        <v>17</v>
      </c>
      <c r="B45" s="87" t="s">
        <v>321</v>
      </c>
      <c r="C45" s="88" t="s">
        <v>104</v>
      </c>
      <c r="D45" s="88" t="s">
        <v>105</v>
      </c>
      <c r="E45" s="88" t="s">
        <v>73</v>
      </c>
      <c r="F45" s="89">
        <v>48</v>
      </c>
      <c r="G45" s="90"/>
      <c r="H45" s="91"/>
    </row>
    <row r="46" spans="1:8" s="1" customFormat="1" ht="13.5" customHeight="1">
      <c r="A46" s="75"/>
      <c r="B46" s="75"/>
      <c r="C46" s="75"/>
      <c r="D46" s="92" t="s">
        <v>337</v>
      </c>
      <c r="E46" s="75"/>
      <c r="F46" s="93">
        <v>0</v>
      </c>
      <c r="G46" s="75"/>
      <c r="H46" s="75"/>
    </row>
    <row r="47" spans="1:8" s="1" customFormat="1" ht="13.5" customHeight="1">
      <c r="A47" s="75"/>
      <c r="B47" s="75"/>
      <c r="C47" s="75"/>
      <c r="D47" s="92" t="s">
        <v>323</v>
      </c>
      <c r="E47" s="75"/>
      <c r="F47" s="93">
        <v>48</v>
      </c>
      <c r="G47" s="75"/>
      <c r="H47" s="75"/>
    </row>
    <row r="48" spans="1:8" s="1" customFormat="1" ht="13.5" customHeight="1">
      <c r="A48" s="75"/>
      <c r="B48" s="75"/>
      <c r="C48" s="75"/>
      <c r="D48" s="92" t="s">
        <v>324</v>
      </c>
      <c r="E48" s="75"/>
      <c r="F48" s="93">
        <v>48</v>
      </c>
      <c r="G48" s="75"/>
      <c r="H48" s="75"/>
    </row>
    <row r="49" spans="1:8" s="1" customFormat="1" ht="24" customHeight="1">
      <c r="A49" s="86">
        <v>18</v>
      </c>
      <c r="B49" s="87" t="s">
        <v>321</v>
      </c>
      <c r="C49" s="88" t="s">
        <v>107</v>
      </c>
      <c r="D49" s="88" t="s">
        <v>108</v>
      </c>
      <c r="E49" s="88" t="s">
        <v>73</v>
      </c>
      <c r="F49" s="89">
        <v>48</v>
      </c>
      <c r="G49" s="90"/>
      <c r="H49" s="91"/>
    </row>
    <row r="50" spans="1:8" s="1" customFormat="1" ht="13.5" customHeight="1">
      <c r="A50" s="86">
        <v>19</v>
      </c>
      <c r="B50" s="87" t="s">
        <v>321</v>
      </c>
      <c r="C50" s="88" t="s">
        <v>110</v>
      </c>
      <c r="D50" s="88" t="s">
        <v>111</v>
      </c>
      <c r="E50" s="88" t="s">
        <v>73</v>
      </c>
      <c r="F50" s="89">
        <f>F52</f>
        <v>10.278</v>
      </c>
      <c r="G50" s="90"/>
      <c r="H50" s="91"/>
    </row>
    <row r="51" spans="1:8" s="1" customFormat="1" ht="13.5" customHeight="1">
      <c r="A51" s="75"/>
      <c r="B51" s="75"/>
      <c r="C51" s="75"/>
      <c r="D51" s="92" t="s">
        <v>338</v>
      </c>
      <c r="E51" s="75"/>
      <c r="F51" s="93">
        <v>10.278</v>
      </c>
      <c r="G51" s="75"/>
      <c r="H51" s="75"/>
    </row>
    <row r="52" spans="1:8" s="1" customFormat="1" ht="13.5" customHeight="1">
      <c r="A52" s="75"/>
      <c r="B52" s="75"/>
      <c r="C52" s="75"/>
      <c r="D52" s="92" t="s">
        <v>324</v>
      </c>
      <c r="E52" s="75"/>
      <c r="F52" s="93">
        <v>10.278</v>
      </c>
      <c r="G52" s="75"/>
      <c r="H52" s="75"/>
    </row>
    <row r="53" spans="1:8" s="1" customFormat="1" ht="24" customHeight="1">
      <c r="A53" s="86">
        <v>20</v>
      </c>
      <c r="B53" s="87" t="s">
        <v>321</v>
      </c>
      <c r="C53" s="88" t="s">
        <v>113</v>
      </c>
      <c r="D53" s="88" t="s">
        <v>114</v>
      </c>
      <c r="E53" s="88" t="s">
        <v>115</v>
      </c>
      <c r="F53" s="89">
        <f>10.278*1.6</f>
        <v>16.4448</v>
      </c>
      <c r="G53" s="90"/>
      <c r="H53" s="91"/>
    </row>
    <row r="54" spans="1:8" s="1" customFormat="1" ht="24" customHeight="1">
      <c r="A54" s="86">
        <v>21</v>
      </c>
      <c r="B54" s="87" t="s">
        <v>321</v>
      </c>
      <c r="C54" s="88" t="s">
        <v>117</v>
      </c>
      <c r="D54" s="88" t="s">
        <v>118</v>
      </c>
      <c r="E54" s="88" t="s">
        <v>73</v>
      </c>
      <c r="F54" s="89">
        <v>17.415</v>
      </c>
      <c r="G54" s="90"/>
      <c r="H54" s="91"/>
    </row>
    <row r="55" spans="1:8" s="1" customFormat="1" ht="13.5" customHeight="1">
      <c r="A55" s="75"/>
      <c r="B55" s="75"/>
      <c r="C55" s="75"/>
      <c r="D55" s="92" t="s">
        <v>339</v>
      </c>
      <c r="E55" s="75"/>
      <c r="F55" s="93">
        <v>17.415</v>
      </c>
      <c r="G55" s="75"/>
      <c r="H55" s="75"/>
    </row>
    <row r="56" spans="1:8" s="1" customFormat="1" ht="13.5" customHeight="1">
      <c r="A56" s="75"/>
      <c r="B56" s="75"/>
      <c r="C56" s="75"/>
      <c r="D56" s="92" t="s">
        <v>324</v>
      </c>
      <c r="E56" s="75"/>
      <c r="F56" s="93">
        <v>17.415</v>
      </c>
      <c r="G56" s="75"/>
      <c r="H56" s="75"/>
    </row>
    <row r="57" spans="1:8" s="1" customFormat="1" ht="13.5" customHeight="1">
      <c r="A57" s="83"/>
      <c r="B57" s="83"/>
      <c r="C57" s="84" t="s">
        <v>15</v>
      </c>
      <c r="D57" s="84" t="s">
        <v>24</v>
      </c>
      <c r="E57" s="83"/>
      <c r="F57" s="83"/>
      <c r="G57" s="83"/>
      <c r="H57" s="85"/>
    </row>
    <row r="58" spans="1:8" s="1" customFormat="1" ht="13.5" customHeight="1">
      <c r="A58" s="86">
        <v>22</v>
      </c>
      <c r="B58" s="87" t="s">
        <v>340</v>
      </c>
      <c r="C58" s="88" t="s">
        <v>120</v>
      </c>
      <c r="D58" s="88" t="s">
        <v>121</v>
      </c>
      <c r="E58" s="88" t="s">
        <v>73</v>
      </c>
      <c r="F58" s="89">
        <v>22.5</v>
      </c>
      <c r="G58" s="90"/>
      <c r="H58" s="91"/>
    </row>
    <row r="59" spans="1:8" s="1" customFormat="1" ht="24" customHeight="1">
      <c r="A59" s="86">
        <v>23</v>
      </c>
      <c r="B59" s="87" t="s">
        <v>340</v>
      </c>
      <c r="C59" s="88" t="s">
        <v>123</v>
      </c>
      <c r="D59" s="88" t="s">
        <v>124</v>
      </c>
      <c r="E59" s="88" t="s">
        <v>125</v>
      </c>
      <c r="F59" s="89">
        <v>54</v>
      </c>
      <c r="G59" s="90"/>
      <c r="H59" s="91"/>
    </row>
    <row r="60" spans="1:8" s="1" customFormat="1" ht="13.5" customHeight="1">
      <c r="A60" s="75"/>
      <c r="B60" s="75"/>
      <c r="C60" s="75"/>
      <c r="D60" s="92" t="s">
        <v>341</v>
      </c>
      <c r="E60" s="75"/>
      <c r="F60" s="93">
        <v>0</v>
      </c>
      <c r="G60" s="75"/>
      <c r="H60" s="75"/>
    </row>
    <row r="61" spans="1:8" s="1" customFormat="1" ht="13.5" customHeight="1">
      <c r="A61" s="75"/>
      <c r="B61" s="75"/>
      <c r="C61" s="75"/>
      <c r="D61" s="92" t="s">
        <v>342</v>
      </c>
      <c r="E61" s="75"/>
      <c r="F61" s="93">
        <v>49</v>
      </c>
      <c r="G61" s="75"/>
      <c r="H61" s="75"/>
    </row>
    <row r="62" spans="1:8" s="1" customFormat="1" ht="13.5" customHeight="1">
      <c r="A62" s="75"/>
      <c r="B62" s="75"/>
      <c r="C62" s="75"/>
      <c r="D62" s="92" t="s">
        <v>343</v>
      </c>
      <c r="E62" s="75"/>
      <c r="F62" s="93">
        <v>5</v>
      </c>
      <c r="G62" s="75"/>
      <c r="H62" s="75"/>
    </row>
    <row r="63" spans="1:8" s="1" customFormat="1" ht="13.5" customHeight="1">
      <c r="A63" s="75"/>
      <c r="B63" s="75"/>
      <c r="C63" s="75"/>
      <c r="D63" s="92" t="s">
        <v>324</v>
      </c>
      <c r="E63" s="75"/>
      <c r="F63" s="93">
        <v>54</v>
      </c>
      <c r="G63" s="75"/>
      <c r="H63" s="75"/>
    </row>
    <row r="64" spans="1:8" s="1" customFormat="1" ht="24" customHeight="1">
      <c r="A64" s="86">
        <v>24</v>
      </c>
      <c r="B64" s="87" t="s">
        <v>340</v>
      </c>
      <c r="C64" s="88" t="s">
        <v>127</v>
      </c>
      <c r="D64" s="88" t="s">
        <v>128</v>
      </c>
      <c r="E64" s="88" t="s">
        <v>125</v>
      </c>
      <c r="F64" s="89">
        <v>54</v>
      </c>
      <c r="G64" s="90"/>
      <c r="H64" s="91"/>
    </row>
    <row r="65" spans="1:8" s="1" customFormat="1" ht="13.5" customHeight="1">
      <c r="A65" s="75"/>
      <c r="B65" s="75"/>
      <c r="C65" s="75"/>
      <c r="D65" s="92" t="s">
        <v>341</v>
      </c>
      <c r="E65" s="75"/>
      <c r="F65" s="93">
        <v>0</v>
      </c>
      <c r="G65" s="75"/>
      <c r="H65" s="75"/>
    </row>
    <row r="66" spans="1:8" s="1" customFormat="1" ht="13.5" customHeight="1">
      <c r="A66" s="75"/>
      <c r="B66" s="75"/>
      <c r="C66" s="75"/>
      <c r="D66" s="92" t="s">
        <v>342</v>
      </c>
      <c r="E66" s="75"/>
      <c r="F66" s="93">
        <v>49</v>
      </c>
      <c r="G66" s="75"/>
      <c r="H66" s="75"/>
    </row>
    <row r="67" spans="1:8" s="1" customFormat="1" ht="13.5" customHeight="1">
      <c r="A67" s="75"/>
      <c r="B67" s="75"/>
      <c r="C67" s="75"/>
      <c r="D67" s="92" t="s">
        <v>343</v>
      </c>
      <c r="E67" s="75"/>
      <c r="F67" s="93">
        <v>5</v>
      </c>
      <c r="G67" s="75"/>
      <c r="H67" s="75"/>
    </row>
    <row r="68" spans="1:8" s="1" customFormat="1" ht="13.5" customHeight="1">
      <c r="A68" s="75"/>
      <c r="B68" s="75"/>
      <c r="C68" s="75"/>
      <c r="D68" s="92" t="s">
        <v>324</v>
      </c>
      <c r="E68" s="75"/>
      <c r="F68" s="93">
        <v>54</v>
      </c>
      <c r="G68" s="75"/>
      <c r="H68" s="75"/>
    </row>
    <row r="69" spans="1:8" s="1" customFormat="1" ht="24" customHeight="1">
      <c r="A69" s="86">
        <v>25</v>
      </c>
      <c r="B69" s="87" t="s">
        <v>340</v>
      </c>
      <c r="C69" s="88" t="s">
        <v>130</v>
      </c>
      <c r="D69" s="88" t="s">
        <v>131</v>
      </c>
      <c r="E69" s="88" t="s">
        <v>125</v>
      </c>
      <c r="F69" s="89">
        <v>19.21</v>
      </c>
      <c r="G69" s="90"/>
      <c r="H69" s="91"/>
    </row>
    <row r="70" spans="1:8" s="1" customFormat="1" ht="24" customHeight="1">
      <c r="A70" s="86">
        <v>26</v>
      </c>
      <c r="B70" s="87" t="s">
        <v>340</v>
      </c>
      <c r="C70" s="88" t="s">
        <v>133</v>
      </c>
      <c r="D70" s="88" t="s">
        <v>134</v>
      </c>
      <c r="E70" s="88" t="s">
        <v>115</v>
      </c>
      <c r="F70" s="89">
        <v>0.675</v>
      </c>
      <c r="G70" s="90"/>
      <c r="H70" s="91"/>
    </row>
    <row r="71" spans="1:8" s="1" customFormat="1" ht="13.5" customHeight="1">
      <c r="A71" s="75"/>
      <c r="B71" s="75"/>
      <c r="C71" s="75"/>
      <c r="D71" s="92" t="s">
        <v>344</v>
      </c>
      <c r="E71" s="75"/>
      <c r="F71" s="93">
        <v>0.6125</v>
      </c>
      <c r="G71" s="75"/>
      <c r="H71" s="75"/>
    </row>
    <row r="72" spans="1:8" s="1" customFormat="1" ht="13.5" customHeight="1">
      <c r="A72" s="75"/>
      <c r="B72" s="75"/>
      <c r="C72" s="75"/>
      <c r="D72" s="92" t="s">
        <v>345</v>
      </c>
      <c r="E72" s="75"/>
      <c r="F72" s="93">
        <v>0.0625</v>
      </c>
      <c r="G72" s="75"/>
      <c r="H72" s="75"/>
    </row>
    <row r="73" spans="1:8" s="1" customFormat="1" ht="13.5" customHeight="1">
      <c r="A73" s="75"/>
      <c r="B73" s="75"/>
      <c r="C73" s="75"/>
      <c r="D73" s="92" t="s">
        <v>324</v>
      </c>
      <c r="E73" s="75"/>
      <c r="F73" s="93">
        <v>0.675</v>
      </c>
      <c r="G73" s="75"/>
      <c r="H73" s="75"/>
    </row>
    <row r="74" spans="1:8" s="1" customFormat="1" ht="13.5" customHeight="1">
      <c r="A74" s="86">
        <v>27</v>
      </c>
      <c r="B74" s="87" t="s">
        <v>346</v>
      </c>
      <c r="C74" s="88" t="s">
        <v>136</v>
      </c>
      <c r="D74" s="88" t="s">
        <v>137</v>
      </c>
      <c r="E74" s="88" t="s">
        <v>73</v>
      </c>
      <c r="F74" s="89">
        <f>F81</f>
        <v>9.414</v>
      </c>
      <c r="G74" s="90"/>
      <c r="H74" s="91"/>
    </row>
    <row r="75" spans="1:8" s="1" customFormat="1" ht="13.5" customHeight="1">
      <c r="A75" s="75"/>
      <c r="B75" s="75"/>
      <c r="C75" s="75"/>
      <c r="D75" s="92" t="s">
        <v>347</v>
      </c>
      <c r="E75" s="75"/>
      <c r="F75" s="93">
        <v>0</v>
      </c>
      <c r="G75" s="75"/>
      <c r="H75" s="75"/>
    </row>
    <row r="76" spans="1:8" s="1" customFormat="1" ht="13.5" customHeight="1">
      <c r="A76" s="75"/>
      <c r="B76" s="75"/>
      <c r="C76" s="75"/>
      <c r="D76" s="92" t="s">
        <v>348</v>
      </c>
      <c r="E76" s="75"/>
      <c r="F76" s="93">
        <v>7.875</v>
      </c>
      <c r="G76" s="75"/>
      <c r="H76" s="75"/>
    </row>
    <row r="77" spans="1:8" s="1" customFormat="1" ht="13.5" customHeight="1">
      <c r="A77" s="75"/>
      <c r="B77" s="75"/>
      <c r="C77" s="75"/>
      <c r="D77" s="92" t="s">
        <v>349</v>
      </c>
      <c r="E77" s="75"/>
      <c r="F77" s="93">
        <v>0.729</v>
      </c>
      <c r="G77" s="75"/>
      <c r="H77" s="75"/>
    </row>
    <row r="78" spans="1:8" s="1" customFormat="1" ht="13.5" customHeight="1">
      <c r="A78" s="75"/>
      <c r="B78" s="75"/>
      <c r="C78" s="75"/>
      <c r="D78" s="92" t="s">
        <v>350</v>
      </c>
      <c r="E78" s="75"/>
      <c r="F78" s="93">
        <v>0.324</v>
      </c>
      <c r="G78" s="75"/>
      <c r="H78" s="75"/>
    </row>
    <row r="79" spans="1:8" s="1" customFormat="1" ht="13.5" customHeight="1">
      <c r="A79" s="75"/>
      <c r="B79" s="75"/>
      <c r="C79" s="75"/>
      <c r="D79" s="92" t="s">
        <v>351</v>
      </c>
      <c r="E79" s="75"/>
      <c r="F79" s="93">
        <v>0.162</v>
      </c>
      <c r="G79" s="75"/>
      <c r="H79" s="75"/>
    </row>
    <row r="80" spans="1:8" s="1" customFormat="1" ht="13.5" customHeight="1">
      <c r="A80" s="75"/>
      <c r="B80" s="75"/>
      <c r="C80" s="75"/>
      <c r="D80" s="92" t="s">
        <v>352</v>
      </c>
      <c r="E80" s="75"/>
      <c r="F80" s="93">
        <v>0.324</v>
      </c>
      <c r="G80" s="75"/>
      <c r="H80" s="75"/>
    </row>
    <row r="81" spans="1:8" s="1" customFormat="1" ht="13.5" customHeight="1">
      <c r="A81" s="75"/>
      <c r="B81" s="75"/>
      <c r="C81" s="75"/>
      <c r="D81" s="92" t="s">
        <v>324</v>
      </c>
      <c r="E81" s="75"/>
      <c r="F81" s="93">
        <f>SUM(F75:F80)</f>
        <v>9.414</v>
      </c>
      <c r="G81" s="75"/>
      <c r="H81" s="75"/>
    </row>
    <row r="82" spans="1:8" s="1" customFormat="1" ht="13.5" customHeight="1">
      <c r="A82" s="86">
        <v>28</v>
      </c>
      <c r="B82" s="87" t="s">
        <v>346</v>
      </c>
      <c r="C82" s="88" t="s">
        <v>139</v>
      </c>
      <c r="D82" s="88" t="s">
        <v>140</v>
      </c>
      <c r="E82" s="88" t="s">
        <v>141</v>
      </c>
      <c r="F82" s="89">
        <f>F89</f>
        <v>42.39</v>
      </c>
      <c r="G82" s="90"/>
      <c r="H82" s="91"/>
    </row>
    <row r="83" spans="1:8" s="1" customFormat="1" ht="13.5" customHeight="1">
      <c r="A83" s="75"/>
      <c r="B83" s="75"/>
      <c r="C83" s="75"/>
      <c r="D83" s="92" t="s">
        <v>347</v>
      </c>
      <c r="E83" s="75"/>
      <c r="F83" s="93">
        <v>0</v>
      </c>
      <c r="G83" s="75"/>
      <c r="H83" s="75"/>
    </row>
    <row r="84" spans="1:8" s="1" customFormat="1" ht="13.5" customHeight="1">
      <c r="A84" s="75"/>
      <c r="B84" s="75"/>
      <c r="C84" s="75"/>
      <c r="D84" s="92" t="s">
        <v>353</v>
      </c>
      <c r="E84" s="75"/>
      <c r="F84" s="93">
        <v>32.4</v>
      </c>
      <c r="G84" s="75"/>
      <c r="H84" s="75"/>
    </row>
    <row r="85" spans="1:8" s="1" customFormat="1" ht="13.5" customHeight="1">
      <c r="A85" s="75"/>
      <c r="B85" s="75"/>
      <c r="C85" s="75"/>
      <c r="D85" s="92" t="s">
        <v>354</v>
      </c>
      <c r="E85" s="75"/>
      <c r="F85" s="93">
        <v>4.05</v>
      </c>
      <c r="G85" s="75"/>
      <c r="H85" s="75"/>
    </row>
    <row r="86" spans="1:8" s="1" customFormat="1" ht="13.5" customHeight="1">
      <c r="A86" s="75"/>
      <c r="B86" s="75"/>
      <c r="C86" s="75"/>
      <c r="D86" s="92" t="s">
        <v>355</v>
      </c>
      <c r="E86" s="75"/>
      <c r="F86" s="93">
        <v>2.16</v>
      </c>
      <c r="G86" s="75"/>
      <c r="H86" s="75"/>
    </row>
    <row r="87" spans="1:8" s="1" customFormat="1" ht="13.5" customHeight="1">
      <c r="A87" s="75"/>
      <c r="B87" s="75"/>
      <c r="C87" s="75"/>
      <c r="D87" s="92" t="s">
        <v>356</v>
      </c>
      <c r="E87" s="75"/>
      <c r="F87" s="93">
        <v>1.62</v>
      </c>
      <c r="G87" s="75"/>
      <c r="H87" s="75"/>
    </row>
    <row r="88" spans="1:8" s="1" customFormat="1" ht="13.5" customHeight="1">
      <c r="A88" s="75"/>
      <c r="B88" s="75"/>
      <c r="C88" s="75"/>
      <c r="D88" s="92" t="s">
        <v>357</v>
      </c>
      <c r="E88" s="75"/>
      <c r="F88" s="93">
        <v>2.16</v>
      </c>
      <c r="G88" s="75"/>
      <c r="H88" s="75"/>
    </row>
    <row r="89" spans="1:8" s="1" customFormat="1" ht="13.5" customHeight="1">
      <c r="A89" s="75"/>
      <c r="B89" s="75"/>
      <c r="C89" s="75"/>
      <c r="D89" s="92" t="s">
        <v>324</v>
      </c>
      <c r="E89" s="75"/>
      <c r="F89" s="93">
        <f>SUM(F83:F88)</f>
        <v>42.39</v>
      </c>
      <c r="G89" s="75"/>
      <c r="H89" s="75"/>
    </row>
    <row r="90" spans="1:8" s="1" customFormat="1" ht="13.5" customHeight="1">
      <c r="A90" s="86">
        <v>29</v>
      </c>
      <c r="B90" s="87" t="s">
        <v>346</v>
      </c>
      <c r="C90" s="88" t="s">
        <v>143</v>
      </c>
      <c r="D90" s="88" t="s">
        <v>144</v>
      </c>
      <c r="E90" s="88" t="s">
        <v>141</v>
      </c>
      <c r="F90" s="89">
        <f>F82</f>
        <v>42.39</v>
      </c>
      <c r="G90" s="90"/>
      <c r="H90" s="91"/>
    </row>
    <row r="91" spans="1:8" s="1" customFormat="1" ht="13.5" customHeight="1">
      <c r="A91" s="86">
        <v>30</v>
      </c>
      <c r="B91" s="87" t="s">
        <v>340</v>
      </c>
      <c r="C91" s="88" t="s">
        <v>146</v>
      </c>
      <c r="D91" s="88" t="s">
        <v>147</v>
      </c>
      <c r="E91" s="88" t="s">
        <v>141</v>
      </c>
      <c r="F91" s="89">
        <v>39</v>
      </c>
      <c r="G91" s="90"/>
      <c r="H91" s="91"/>
    </row>
    <row r="92" spans="1:8" s="1" customFormat="1" ht="13.5" customHeight="1">
      <c r="A92" s="86">
        <v>31</v>
      </c>
      <c r="B92" s="87" t="s">
        <v>358</v>
      </c>
      <c r="C92" s="88" t="s">
        <v>359</v>
      </c>
      <c r="D92" s="88" t="s">
        <v>149</v>
      </c>
      <c r="E92" s="88" t="s">
        <v>141</v>
      </c>
      <c r="F92" s="89">
        <v>44.85</v>
      </c>
      <c r="G92" s="90"/>
      <c r="H92" s="91"/>
    </row>
    <row r="93" spans="1:8" s="1" customFormat="1" ht="13.5" customHeight="1">
      <c r="A93" s="75"/>
      <c r="B93" s="75"/>
      <c r="C93" s="75"/>
      <c r="D93" s="92" t="s">
        <v>360</v>
      </c>
      <c r="E93" s="75"/>
      <c r="F93" s="93">
        <v>44.85</v>
      </c>
      <c r="G93" s="75"/>
      <c r="H93" s="75"/>
    </row>
    <row r="94" spans="1:8" s="1" customFormat="1" ht="13.5" customHeight="1">
      <c r="A94" s="75"/>
      <c r="B94" s="75"/>
      <c r="C94" s="75"/>
      <c r="D94" s="92" t="s">
        <v>324</v>
      </c>
      <c r="E94" s="75"/>
      <c r="F94" s="93">
        <v>44.85</v>
      </c>
      <c r="G94" s="75"/>
      <c r="H94" s="75"/>
    </row>
    <row r="95" spans="1:8" s="1" customFormat="1" ht="13.5" customHeight="1">
      <c r="A95" s="83"/>
      <c r="B95" s="83"/>
      <c r="C95" s="84" t="s">
        <v>16</v>
      </c>
      <c r="D95" s="84" t="s">
        <v>25</v>
      </c>
      <c r="E95" s="83"/>
      <c r="F95" s="83"/>
      <c r="G95" s="83"/>
      <c r="H95" s="85"/>
    </row>
    <row r="96" spans="1:8" s="1" customFormat="1" ht="24" customHeight="1">
      <c r="A96" s="86">
        <v>32</v>
      </c>
      <c r="B96" s="87" t="s">
        <v>346</v>
      </c>
      <c r="C96" s="88" t="s">
        <v>151</v>
      </c>
      <c r="D96" s="88" t="s">
        <v>152</v>
      </c>
      <c r="E96" s="88" t="s">
        <v>68</v>
      </c>
      <c r="F96" s="89">
        <v>3</v>
      </c>
      <c r="G96" s="90"/>
      <c r="H96" s="91"/>
    </row>
    <row r="97" spans="1:8" s="1" customFormat="1" ht="13.5" customHeight="1">
      <c r="A97" s="75"/>
      <c r="B97" s="75"/>
      <c r="C97" s="75"/>
      <c r="D97" s="92" t="s">
        <v>361</v>
      </c>
      <c r="E97" s="75"/>
      <c r="F97" s="93">
        <v>0</v>
      </c>
      <c r="G97" s="75"/>
      <c r="H97" s="75"/>
    </row>
    <row r="98" spans="1:8" s="1" customFormat="1" ht="13.5" customHeight="1">
      <c r="A98" s="75"/>
      <c r="B98" s="75"/>
      <c r="C98" s="75"/>
      <c r="D98" s="92" t="s">
        <v>362</v>
      </c>
      <c r="E98" s="75"/>
      <c r="F98" s="93">
        <v>3</v>
      </c>
      <c r="G98" s="75"/>
      <c r="H98" s="75"/>
    </row>
    <row r="99" spans="1:8" s="1" customFormat="1" ht="13.5" customHeight="1">
      <c r="A99" s="75"/>
      <c r="B99" s="75"/>
      <c r="C99" s="75"/>
      <c r="D99" s="92" t="s">
        <v>324</v>
      </c>
      <c r="E99" s="75"/>
      <c r="F99" s="93">
        <v>3</v>
      </c>
      <c r="G99" s="75"/>
      <c r="H99" s="75"/>
    </row>
    <row r="100" spans="1:8" s="1" customFormat="1" ht="24" customHeight="1">
      <c r="A100" s="86">
        <v>33</v>
      </c>
      <c r="B100" s="87" t="s">
        <v>346</v>
      </c>
      <c r="C100" s="88" t="s">
        <v>154</v>
      </c>
      <c r="D100" s="88" t="s">
        <v>155</v>
      </c>
      <c r="E100" s="88" t="s">
        <v>68</v>
      </c>
      <c r="F100" s="89">
        <v>4</v>
      </c>
      <c r="G100" s="90"/>
      <c r="H100" s="91"/>
    </row>
    <row r="101" spans="1:8" s="1" customFormat="1" ht="13.5" customHeight="1">
      <c r="A101" s="75"/>
      <c r="B101" s="75"/>
      <c r="C101" s="75"/>
      <c r="D101" s="92" t="s">
        <v>361</v>
      </c>
      <c r="E101" s="75"/>
      <c r="F101" s="93">
        <v>0</v>
      </c>
      <c r="G101" s="75"/>
      <c r="H101" s="75"/>
    </row>
    <row r="102" spans="1:8" s="1" customFormat="1" ht="13.5" customHeight="1">
      <c r="A102" s="75"/>
      <c r="B102" s="75"/>
      <c r="C102" s="75"/>
      <c r="D102" s="92" t="s">
        <v>363</v>
      </c>
      <c r="E102" s="75"/>
      <c r="F102" s="93">
        <v>2</v>
      </c>
      <c r="G102" s="75"/>
      <c r="H102" s="75"/>
    </row>
    <row r="103" spans="1:8" s="1" customFormat="1" ht="13.5" customHeight="1">
      <c r="A103" s="75"/>
      <c r="B103" s="75"/>
      <c r="C103" s="75"/>
      <c r="D103" s="92" t="s">
        <v>364</v>
      </c>
      <c r="E103" s="75"/>
      <c r="F103" s="93">
        <v>1</v>
      </c>
      <c r="G103" s="75"/>
      <c r="H103" s="75"/>
    </row>
    <row r="104" spans="1:8" s="1" customFormat="1" ht="13.5" customHeight="1">
      <c r="A104" s="75"/>
      <c r="B104" s="75"/>
      <c r="C104" s="75"/>
      <c r="D104" s="92" t="s">
        <v>365</v>
      </c>
      <c r="E104" s="75"/>
      <c r="F104" s="93">
        <v>1</v>
      </c>
      <c r="G104" s="75"/>
      <c r="H104" s="75"/>
    </row>
    <row r="105" spans="1:8" s="1" customFormat="1" ht="13.5" customHeight="1">
      <c r="A105" s="75"/>
      <c r="B105" s="75"/>
      <c r="C105" s="75"/>
      <c r="D105" s="92" t="s">
        <v>324</v>
      </c>
      <c r="E105" s="75"/>
      <c r="F105" s="93">
        <v>4</v>
      </c>
      <c r="G105" s="75"/>
      <c r="H105" s="75"/>
    </row>
    <row r="106" spans="1:8" s="1" customFormat="1" ht="24" customHeight="1">
      <c r="A106" s="86">
        <v>34</v>
      </c>
      <c r="B106" s="87" t="s">
        <v>346</v>
      </c>
      <c r="C106" s="88" t="s">
        <v>157</v>
      </c>
      <c r="D106" s="88" t="s">
        <v>158</v>
      </c>
      <c r="E106" s="88" t="s">
        <v>115</v>
      </c>
      <c r="F106" s="89">
        <v>0.302</v>
      </c>
      <c r="G106" s="90"/>
      <c r="H106" s="91"/>
    </row>
    <row r="107" spans="1:8" s="1" customFormat="1" ht="13.5" customHeight="1">
      <c r="A107" s="75"/>
      <c r="B107" s="75"/>
      <c r="C107" s="75"/>
      <c r="D107" s="92" t="s">
        <v>361</v>
      </c>
      <c r="E107" s="75"/>
      <c r="F107" s="93">
        <v>0</v>
      </c>
      <c r="G107" s="75"/>
      <c r="H107" s="75"/>
    </row>
    <row r="108" spans="1:8" s="1" customFormat="1" ht="13.5" customHeight="1">
      <c r="A108" s="75"/>
      <c r="B108" s="75"/>
      <c r="C108" s="75"/>
      <c r="D108" s="92" t="s">
        <v>366</v>
      </c>
      <c r="E108" s="75"/>
      <c r="F108" s="93">
        <v>0.21312</v>
      </c>
      <c r="G108" s="75"/>
      <c r="H108" s="75"/>
    </row>
    <row r="109" spans="1:8" s="1" customFormat="1" ht="13.5" customHeight="1">
      <c r="A109" s="75"/>
      <c r="B109" s="75"/>
      <c r="C109" s="75"/>
      <c r="D109" s="92" t="s">
        <v>367</v>
      </c>
      <c r="E109" s="75"/>
      <c r="F109" s="93">
        <v>0.0888</v>
      </c>
      <c r="G109" s="75"/>
      <c r="H109" s="75"/>
    </row>
    <row r="110" spans="1:8" s="1" customFormat="1" ht="13.5" customHeight="1">
      <c r="A110" s="75"/>
      <c r="B110" s="75"/>
      <c r="C110" s="75"/>
      <c r="D110" s="92" t="s">
        <v>324</v>
      </c>
      <c r="E110" s="75"/>
      <c r="F110" s="93">
        <v>0.30192</v>
      </c>
      <c r="G110" s="75"/>
      <c r="H110" s="75"/>
    </row>
    <row r="111" spans="1:8" s="1" customFormat="1" ht="13.5" customHeight="1">
      <c r="A111" s="86">
        <v>35</v>
      </c>
      <c r="B111" s="87" t="s">
        <v>368</v>
      </c>
      <c r="C111" s="88" t="s">
        <v>160</v>
      </c>
      <c r="D111" s="88" t="s">
        <v>161</v>
      </c>
      <c r="E111" s="88" t="s">
        <v>115</v>
      </c>
      <c r="F111" s="89">
        <v>0.328</v>
      </c>
      <c r="G111" s="90"/>
      <c r="H111" s="91"/>
    </row>
    <row r="112" spans="1:8" s="1" customFormat="1" ht="13.5" customHeight="1">
      <c r="A112" s="75"/>
      <c r="B112" s="75"/>
      <c r="C112" s="75"/>
      <c r="D112" s="92" t="s">
        <v>366</v>
      </c>
      <c r="E112" s="75"/>
      <c r="F112" s="93">
        <v>0.21312</v>
      </c>
      <c r="G112" s="75"/>
      <c r="H112" s="75"/>
    </row>
    <row r="113" spans="1:8" s="1" customFormat="1" ht="13.5" customHeight="1">
      <c r="A113" s="75"/>
      <c r="B113" s="75"/>
      <c r="C113" s="75"/>
      <c r="D113" s="92" t="s">
        <v>369</v>
      </c>
      <c r="E113" s="75"/>
      <c r="F113" s="93">
        <v>0.09102</v>
      </c>
      <c r="G113" s="75"/>
      <c r="H113" s="75"/>
    </row>
    <row r="114" spans="1:8" s="1" customFormat="1" ht="13.5" customHeight="1">
      <c r="A114" s="75"/>
      <c r="B114" s="75"/>
      <c r="C114" s="75"/>
      <c r="D114" s="92" t="s">
        <v>324</v>
      </c>
      <c r="E114" s="75"/>
      <c r="F114" s="93">
        <v>0.30414</v>
      </c>
      <c r="G114" s="75"/>
      <c r="H114" s="75"/>
    </row>
    <row r="115" spans="1:8" s="1" customFormat="1" ht="24" customHeight="1">
      <c r="A115" s="86">
        <v>36</v>
      </c>
      <c r="B115" s="87" t="s">
        <v>346</v>
      </c>
      <c r="C115" s="88" t="s">
        <v>163</v>
      </c>
      <c r="D115" s="88" t="s">
        <v>164</v>
      </c>
      <c r="E115" s="88" t="s">
        <v>115</v>
      </c>
      <c r="F115" s="89">
        <v>0.766</v>
      </c>
      <c r="G115" s="90"/>
      <c r="H115" s="91"/>
    </row>
    <row r="116" spans="1:8" s="1" customFormat="1" ht="13.5" customHeight="1">
      <c r="A116" s="86">
        <v>37</v>
      </c>
      <c r="B116" s="87" t="s">
        <v>368</v>
      </c>
      <c r="C116" s="88" t="s">
        <v>166</v>
      </c>
      <c r="D116" s="88" t="s">
        <v>167</v>
      </c>
      <c r="E116" s="88" t="s">
        <v>115</v>
      </c>
      <c r="F116" s="89">
        <v>0.827</v>
      </c>
      <c r="G116" s="90"/>
      <c r="H116" s="91"/>
    </row>
    <row r="117" spans="1:8" s="1" customFormat="1" ht="13.5" customHeight="1">
      <c r="A117" s="75"/>
      <c r="B117" s="75"/>
      <c r="C117" s="75"/>
      <c r="D117" s="92" t="s">
        <v>370</v>
      </c>
      <c r="E117" s="75"/>
      <c r="F117" s="93">
        <v>0.82728</v>
      </c>
      <c r="G117" s="75"/>
      <c r="H117" s="75"/>
    </row>
    <row r="118" spans="1:8" s="1" customFormat="1" ht="13.5" customHeight="1">
      <c r="A118" s="75"/>
      <c r="B118" s="75"/>
      <c r="C118" s="75"/>
      <c r="D118" s="92" t="s">
        <v>324</v>
      </c>
      <c r="E118" s="75"/>
      <c r="F118" s="93">
        <v>0.82728</v>
      </c>
      <c r="G118" s="75"/>
      <c r="H118" s="75"/>
    </row>
    <row r="119" spans="1:8" s="1" customFormat="1" ht="24" customHeight="1">
      <c r="A119" s="86">
        <v>38</v>
      </c>
      <c r="B119" s="87" t="s">
        <v>346</v>
      </c>
      <c r="C119" s="88" t="s">
        <v>169</v>
      </c>
      <c r="D119" s="88" t="s">
        <v>170</v>
      </c>
      <c r="E119" s="88" t="s">
        <v>141</v>
      </c>
      <c r="F119" s="89">
        <v>83.904</v>
      </c>
      <c r="G119" s="90"/>
      <c r="H119" s="91"/>
    </row>
    <row r="120" spans="1:8" s="1" customFormat="1" ht="13.5" customHeight="1">
      <c r="A120" s="75"/>
      <c r="B120" s="75"/>
      <c r="C120" s="75"/>
      <c r="D120" s="92" t="s">
        <v>371</v>
      </c>
      <c r="E120" s="75"/>
      <c r="F120" s="93">
        <v>0</v>
      </c>
      <c r="G120" s="75"/>
      <c r="H120" s="75"/>
    </row>
    <row r="121" spans="1:8" s="1" customFormat="1" ht="13.5" customHeight="1">
      <c r="A121" s="75"/>
      <c r="B121" s="75"/>
      <c r="C121" s="75"/>
      <c r="D121" s="92" t="s">
        <v>372</v>
      </c>
      <c r="E121" s="75"/>
      <c r="F121" s="93">
        <v>26.979</v>
      </c>
      <c r="G121" s="75"/>
      <c r="H121" s="75"/>
    </row>
    <row r="122" spans="1:8" s="1" customFormat="1" ht="13.5" customHeight="1">
      <c r="A122" s="75"/>
      <c r="B122" s="75"/>
      <c r="C122" s="75"/>
      <c r="D122" s="92" t="s">
        <v>373</v>
      </c>
      <c r="E122" s="75"/>
      <c r="F122" s="93">
        <v>20.085</v>
      </c>
      <c r="G122" s="75"/>
      <c r="H122" s="75"/>
    </row>
    <row r="123" spans="1:8" s="1" customFormat="1" ht="13.5" customHeight="1">
      <c r="A123" s="75"/>
      <c r="B123" s="75"/>
      <c r="C123" s="75"/>
      <c r="D123" s="92" t="s">
        <v>374</v>
      </c>
      <c r="E123" s="75"/>
      <c r="F123" s="93">
        <v>6.035</v>
      </c>
      <c r="G123" s="75"/>
      <c r="H123" s="75"/>
    </row>
    <row r="124" spans="1:8" s="1" customFormat="1" ht="13.5" customHeight="1">
      <c r="A124" s="75"/>
      <c r="B124" s="75"/>
      <c r="C124" s="75"/>
      <c r="D124" s="92" t="s">
        <v>375</v>
      </c>
      <c r="E124" s="75"/>
      <c r="F124" s="93">
        <v>11.7725</v>
      </c>
      <c r="G124" s="75"/>
      <c r="H124" s="75"/>
    </row>
    <row r="125" spans="1:8" s="1" customFormat="1" ht="13.5" customHeight="1">
      <c r="A125" s="75"/>
      <c r="B125" s="75"/>
      <c r="C125" s="75"/>
      <c r="D125" s="92" t="s">
        <v>376</v>
      </c>
      <c r="E125" s="75"/>
      <c r="F125" s="93">
        <v>5.3325</v>
      </c>
      <c r="G125" s="75"/>
      <c r="H125" s="75"/>
    </row>
    <row r="126" spans="1:8" s="1" customFormat="1" ht="13.5" customHeight="1">
      <c r="A126" s="75"/>
      <c r="B126" s="75"/>
      <c r="C126" s="75"/>
      <c r="D126" s="92" t="s">
        <v>377</v>
      </c>
      <c r="E126" s="75"/>
      <c r="F126" s="93">
        <v>4.545</v>
      </c>
      <c r="G126" s="75"/>
      <c r="H126" s="75"/>
    </row>
    <row r="127" spans="1:8" s="1" customFormat="1" ht="13.5" customHeight="1">
      <c r="A127" s="75"/>
      <c r="B127" s="75"/>
      <c r="C127" s="75"/>
      <c r="D127" s="92" t="s">
        <v>378</v>
      </c>
      <c r="E127" s="75"/>
      <c r="F127" s="93">
        <v>0.6375</v>
      </c>
      <c r="G127" s="75"/>
      <c r="H127" s="75"/>
    </row>
    <row r="128" spans="1:8" s="1" customFormat="1" ht="13.5" customHeight="1">
      <c r="A128" s="75"/>
      <c r="B128" s="75"/>
      <c r="C128" s="75"/>
      <c r="D128" s="92" t="s">
        <v>379</v>
      </c>
      <c r="E128" s="75"/>
      <c r="F128" s="93">
        <v>1.4025</v>
      </c>
      <c r="G128" s="75"/>
      <c r="H128" s="75"/>
    </row>
    <row r="129" spans="1:8" s="1" customFormat="1" ht="13.5" customHeight="1">
      <c r="A129" s="75"/>
      <c r="B129" s="75"/>
      <c r="C129" s="75"/>
      <c r="D129" s="92" t="s">
        <v>380</v>
      </c>
      <c r="E129" s="75"/>
      <c r="F129" s="93">
        <v>0.68</v>
      </c>
      <c r="G129" s="75"/>
      <c r="H129" s="75"/>
    </row>
    <row r="130" spans="1:8" s="1" customFormat="1" ht="13.5" customHeight="1">
      <c r="A130" s="75"/>
      <c r="B130" s="75"/>
      <c r="C130" s="75"/>
      <c r="D130" s="92" t="s">
        <v>381</v>
      </c>
      <c r="E130" s="75"/>
      <c r="F130" s="93">
        <v>0.2125</v>
      </c>
      <c r="G130" s="75"/>
      <c r="H130" s="75"/>
    </row>
    <row r="131" spans="1:8" s="1" customFormat="1" ht="13.5" customHeight="1">
      <c r="A131" s="75"/>
      <c r="B131" s="75"/>
      <c r="C131" s="75"/>
      <c r="D131" s="92" t="s">
        <v>382</v>
      </c>
      <c r="E131" s="75"/>
      <c r="F131" s="93">
        <v>0.2125</v>
      </c>
      <c r="G131" s="75"/>
      <c r="H131" s="75"/>
    </row>
    <row r="132" spans="1:8" s="1" customFormat="1" ht="13.5" customHeight="1">
      <c r="A132" s="75"/>
      <c r="B132" s="75"/>
      <c r="C132" s="75"/>
      <c r="D132" s="92" t="s">
        <v>383</v>
      </c>
      <c r="E132" s="75"/>
      <c r="F132" s="93">
        <v>6.0095</v>
      </c>
      <c r="G132" s="75"/>
      <c r="H132" s="75"/>
    </row>
    <row r="133" spans="1:8" s="1" customFormat="1" ht="13.5" customHeight="1">
      <c r="A133" s="75"/>
      <c r="B133" s="75"/>
      <c r="C133" s="75"/>
      <c r="D133" s="92" t="s">
        <v>324</v>
      </c>
      <c r="E133" s="75"/>
      <c r="F133" s="93">
        <v>83.9035</v>
      </c>
      <c r="G133" s="75"/>
      <c r="H133" s="75"/>
    </row>
    <row r="134" spans="1:8" s="1" customFormat="1" ht="24" customHeight="1">
      <c r="A134" s="86">
        <v>39</v>
      </c>
      <c r="B134" s="87" t="s">
        <v>346</v>
      </c>
      <c r="C134" s="88" t="s">
        <v>172</v>
      </c>
      <c r="D134" s="88" t="s">
        <v>173</v>
      </c>
      <c r="E134" s="88" t="s">
        <v>141</v>
      </c>
      <c r="F134" s="89">
        <v>337.322</v>
      </c>
      <c r="G134" s="90"/>
      <c r="H134" s="91"/>
    </row>
    <row r="135" spans="1:8" s="1" customFormat="1" ht="13.5" customHeight="1">
      <c r="A135" s="75"/>
      <c r="B135" s="75"/>
      <c r="C135" s="75"/>
      <c r="D135" s="92" t="s">
        <v>384</v>
      </c>
      <c r="E135" s="75"/>
      <c r="F135" s="93">
        <v>0</v>
      </c>
      <c r="G135" s="75"/>
      <c r="H135" s="75"/>
    </row>
    <row r="136" spans="1:8" s="1" customFormat="1" ht="24" customHeight="1">
      <c r="A136" s="75"/>
      <c r="B136" s="75"/>
      <c r="C136" s="75"/>
      <c r="D136" s="92" t="s">
        <v>385</v>
      </c>
      <c r="E136" s="75"/>
      <c r="F136" s="93">
        <v>0</v>
      </c>
      <c r="G136" s="75"/>
      <c r="H136" s="75"/>
    </row>
    <row r="137" spans="1:8" s="1" customFormat="1" ht="13.5" customHeight="1">
      <c r="A137" s="75"/>
      <c r="B137" s="75"/>
      <c r="C137" s="75"/>
      <c r="D137" s="92" t="s">
        <v>386</v>
      </c>
      <c r="E137" s="75"/>
      <c r="F137" s="93">
        <v>31.32</v>
      </c>
      <c r="G137" s="75"/>
      <c r="H137" s="75"/>
    </row>
    <row r="138" spans="1:8" s="1" customFormat="1" ht="13.5" customHeight="1">
      <c r="A138" s="75"/>
      <c r="B138" s="75"/>
      <c r="C138" s="75"/>
      <c r="D138" s="92" t="s">
        <v>387</v>
      </c>
      <c r="E138" s="75"/>
      <c r="F138" s="93">
        <v>0</v>
      </c>
      <c r="G138" s="75"/>
      <c r="H138" s="75"/>
    </row>
    <row r="139" spans="1:8" s="1" customFormat="1" ht="24" customHeight="1">
      <c r="A139" s="75"/>
      <c r="B139" s="75"/>
      <c r="C139" s="75"/>
      <c r="D139" s="92" t="s">
        <v>388</v>
      </c>
      <c r="E139" s="75"/>
      <c r="F139" s="93">
        <v>30.5096</v>
      </c>
      <c r="G139" s="75"/>
      <c r="H139" s="75"/>
    </row>
    <row r="140" spans="1:8" s="1" customFormat="1" ht="13.5" customHeight="1">
      <c r="A140" s="75"/>
      <c r="B140" s="75"/>
      <c r="C140" s="75"/>
      <c r="D140" s="92" t="s">
        <v>389</v>
      </c>
      <c r="E140" s="75"/>
      <c r="F140" s="93">
        <v>0</v>
      </c>
      <c r="G140" s="75"/>
      <c r="H140" s="75"/>
    </row>
    <row r="141" spans="1:8" s="1" customFormat="1" ht="24" customHeight="1">
      <c r="A141" s="75"/>
      <c r="B141" s="75"/>
      <c r="C141" s="75"/>
      <c r="D141" s="92" t="s">
        <v>390</v>
      </c>
      <c r="E141" s="75"/>
      <c r="F141" s="93">
        <v>46.4004</v>
      </c>
      <c r="G141" s="75"/>
      <c r="H141" s="75"/>
    </row>
    <row r="142" spans="1:8" s="1" customFormat="1" ht="13.5" customHeight="1">
      <c r="A142" s="75"/>
      <c r="B142" s="75"/>
      <c r="C142" s="75"/>
      <c r="D142" s="92" t="s">
        <v>391</v>
      </c>
      <c r="E142" s="75"/>
      <c r="F142" s="93">
        <v>0</v>
      </c>
      <c r="G142" s="75"/>
      <c r="H142" s="75"/>
    </row>
    <row r="143" spans="1:8" s="1" customFormat="1" ht="13.5" customHeight="1">
      <c r="A143" s="75"/>
      <c r="B143" s="75"/>
      <c r="C143" s="75"/>
      <c r="D143" s="92" t="s">
        <v>392</v>
      </c>
      <c r="E143" s="75"/>
      <c r="F143" s="93">
        <v>17.104</v>
      </c>
      <c r="G143" s="75"/>
      <c r="H143" s="75"/>
    </row>
    <row r="144" spans="1:8" s="1" customFormat="1" ht="13.5" customHeight="1">
      <c r="A144" s="75"/>
      <c r="B144" s="75"/>
      <c r="C144" s="75"/>
      <c r="D144" s="92" t="s">
        <v>393</v>
      </c>
      <c r="E144" s="75"/>
      <c r="F144" s="93">
        <v>0</v>
      </c>
      <c r="G144" s="75"/>
      <c r="H144" s="75"/>
    </row>
    <row r="145" spans="1:8" s="1" customFormat="1" ht="13.5" customHeight="1">
      <c r="A145" s="75"/>
      <c r="B145" s="75"/>
      <c r="C145" s="75"/>
      <c r="D145" s="92" t="s">
        <v>394</v>
      </c>
      <c r="E145" s="75"/>
      <c r="F145" s="93">
        <v>10.9356</v>
      </c>
      <c r="G145" s="75"/>
      <c r="H145" s="75"/>
    </row>
    <row r="146" spans="1:8" s="1" customFormat="1" ht="13.5" customHeight="1">
      <c r="A146" s="75"/>
      <c r="B146" s="75"/>
      <c r="C146" s="75"/>
      <c r="D146" s="92" t="s">
        <v>395</v>
      </c>
      <c r="E146" s="75"/>
      <c r="F146" s="93">
        <v>0</v>
      </c>
      <c r="G146" s="75"/>
      <c r="H146" s="75"/>
    </row>
    <row r="147" spans="1:8" s="1" customFormat="1" ht="13.5" customHeight="1">
      <c r="A147" s="75"/>
      <c r="B147" s="75"/>
      <c r="C147" s="75"/>
      <c r="D147" s="92" t="s">
        <v>396</v>
      </c>
      <c r="E147" s="75"/>
      <c r="F147" s="93">
        <v>12.8906</v>
      </c>
      <c r="G147" s="75"/>
      <c r="H147" s="75"/>
    </row>
    <row r="148" spans="1:8" s="1" customFormat="1" ht="13.5" customHeight="1">
      <c r="A148" s="75"/>
      <c r="B148" s="75"/>
      <c r="C148" s="75"/>
      <c r="D148" s="92" t="s">
        <v>397</v>
      </c>
      <c r="E148" s="75"/>
      <c r="F148" s="93">
        <v>0</v>
      </c>
      <c r="G148" s="75"/>
      <c r="H148" s="75"/>
    </row>
    <row r="149" spans="1:8" s="1" customFormat="1" ht="13.5" customHeight="1">
      <c r="A149" s="75"/>
      <c r="B149" s="75"/>
      <c r="C149" s="75"/>
      <c r="D149" s="92" t="s">
        <v>398</v>
      </c>
      <c r="E149" s="75"/>
      <c r="F149" s="93">
        <v>17.0592</v>
      </c>
      <c r="G149" s="75"/>
      <c r="H149" s="75"/>
    </row>
    <row r="150" spans="1:8" s="1" customFormat="1" ht="13.5" customHeight="1">
      <c r="A150" s="75"/>
      <c r="B150" s="75"/>
      <c r="C150" s="75"/>
      <c r="D150" s="92" t="s">
        <v>399</v>
      </c>
      <c r="E150" s="75"/>
      <c r="F150" s="93">
        <v>0</v>
      </c>
      <c r="G150" s="75"/>
      <c r="H150" s="75"/>
    </row>
    <row r="151" spans="1:8" s="1" customFormat="1" ht="13.5" customHeight="1">
      <c r="A151" s="75"/>
      <c r="B151" s="75"/>
      <c r="C151" s="75"/>
      <c r="D151" s="92" t="s">
        <v>400</v>
      </c>
      <c r="E151" s="75"/>
      <c r="F151" s="93">
        <v>33.4981</v>
      </c>
      <c r="G151" s="75"/>
      <c r="H151" s="75"/>
    </row>
    <row r="152" spans="1:8" s="1" customFormat="1" ht="13.5" customHeight="1">
      <c r="A152" s="75"/>
      <c r="B152" s="75"/>
      <c r="C152" s="75"/>
      <c r="D152" s="92" t="s">
        <v>401</v>
      </c>
      <c r="E152" s="75"/>
      <c r="F152" s="93">
        <v>0</v>
      </c>
      <c r="G152" s="75"/>
      <c r="H152" s="75"/>
    </row>
    <row r="153" spans="1:8" s="1" customFormat="1" ht="13.5" customHeight="1">
      <c r="A153" s="75"/>
      <c r="B153" s="75"/>
      <c r="C153" s="75"/>
      <c r="D153" s="92" t="s">
        <v>402</v>
      </c>
      <c r="E153" s="75"/>
      <c r="F153" s="93">
        <v>13.4184</v>
      </c>
      <c r="G153" s="75"/>
      <c r="H153" s="75"/>
    </row>
    <row r="154" spans="1:8" s="1" customFormat="1" ht="13.5" customHeight="1">
      <c r="A154" s="75"/>
      <c r="B154" s="75"/>
      <c r="C154" s="75"/>
      <c r="D154" s="92" t="s">
        <v>403</v>
      </c>
      <c r="E154" s="75"/>
      <c r="F154" s="93">
        <v>0</v>
      </c>
      <c r="G154" s="75"/>
      <c r="H154" s="75"/>
    </row>
    <row r="155" spans="1:8" s="1" customFormat="1" ht="13.5" customHeight="1">
      <c r="A155" s="75"/>
      <c r="B155" s="75"/>
      <c r="C155" s="75"/>
      <c r="D155" s="92" t="s">
        <v>404</v>
      </c>
      <c r="E155" s="75"/>
      <c r="F155" s="93">
        <v>27.4992</v>
      </c>
      <c r="G155" s="75"/>
      <c r="H155" s="75"/>
    </row>
    <row r="156" spans="1:8" s="1" customFormat="1" ht="13.5" customHeight="1">
      <c r="A156" s="75"/>
      <c r="B156" s="75"/>
      <c r="C156" s="75"/>
      <c r="D156" s="92" t="s">
        <v>405</v>
      </c>
      <c r="E156" s="75"/>
      <c r="F156" s="93">
        <v>0</v>
      </c>
      <c r="G156" s="75"/>
      <c r="H156" s="75"/>
    </row>
    <row r="157" spans="1:8" s="1" customFormat="1" ht="13.5" customHeight="1">
      <c r="A157" s="75"/>
      <c r="B157" s="75"/>
      <c r="C157" s="75"/>
      <c r="D157" s="92" t="s">
        <v>406</v>
      </c>
      <c r="E157" s="75"/>
      <c r="F157" s="93">
        <v>16.752</v>
      </c>
      <c r="G157" s="75"/>
      <c r="H157" s="75"/>
    </row>
    <row r="158" spans="1:8" s="1" customFormat="1" ht="13.5" customHeight="1">
      <c r="A158" s="75"/>
      <c r="B158" s="75"/>
      <c r="C158" s="75"/>
      <c r="D158" s="92" t="s">
        <v>407</v>
      </c>
      <c r="E158" s="75"/>
      <c r="F158" s="93">
        <v>0</v>
      </c>
      <c r="G158" s="75"/>
      <c r="H158" s="75"/>
    </row>
    <row r="159" spans="1:8" s="1" customFormat="1" ht="13.5" customHeight="1">
      <c r="A159" s="75"/>
      <c r="B159" s="75"/>
      <c r="C159" s="75"/>
      <c r="D159" s="92" t="s">
        <v>408</v>
      </c>
      <c r="E159" s="75"/>
      <c r="F159" s="93">
        <v>41.704</v>
      </c>
      <c r="G159" s="75"/>
      <c r="H159" s="75"/>
    </row>
    <row r="160" spans="1:8" s="1" customFormat="1" ht="13.5" customHeight="1">
      <c r="A160" s="75"/>
      <c r="B160" s="75"/>
      <c r="C160" s="75"/>
      <c r="D160" s="92" t="s">
        <v>409</v>
      </c>
      <c r="E160" s="75"/>
      <c r="F160" s="93">
        <v>299.0911</v>
      </c>
      <c r="G160" s="75"/>
      <c r="H160" s="75"/>
    </row>
    <row r="161" spans="1:8" s="1" customFormat="1" ht="13.5" customHeight="1">
      <c r="A161" s="75"/>
      <c r="B161" s="75"/>
      <c r="C161" s="75"/>
      <c r="D161" s="92" t="s">
        <v>410</v>
      </c>
      <c r="E161" s="75"/>
      <c r="F161" s="93">
        <v>0</v>
      </c>
      <c r="G161" s="75"/>
      <c r="H161" s="75"/>
    </row>
    <row r="162" spans="1:8" s="1" customFormat="1" ht="13.5" customHeight="1">
      <c r="A162" s="75"/>
      <c r="B162" s="75"/>
      <c r="C162" s="75"/>
      <c r="D162" s="92" t="s">
        <v>411</v>
      </c>
      <c r="E162" s="75"/>
      <c r="F162" s="93">
        <v>4.081</v>
      </c>
      <c r="G162" s="75"/>
      <c r="H162" s="75"/>
    </row>
    <row r="163" spans="1:8" s="1" customFormat="1" ht="13.5" customHeight="1">
      <c r="A163" s="75"/>
      <c r="B163" s="75"/>
      <c r="C163" s="75"/>
      <c r="D163" s="92" t="s">
        <v>412</v>
      </c>
      <c r="E163" s="75"/>
      <c r="F163" s="93">
        <v>2.618</v>
      </c>
      <c r="G163" s="75"/>
      <c r="H163" s="75"/>
    </row>
    <row r="164" spans="1:8" s="1" customFormat="1" ht="13.5" customHeight="1">
      <c r="A164" s="75"/>
      <c r="B164" s="75"/>
      <c r="C164" s="75"/>
      <c r="D164" s="92" t="s">
        <v>413</v>
      </c>
      <c r="E164" s="75"/>
      <c r="F164" s="93">
        <v>2.352</v>
      </c>
      <c r="G164" s="75"/>
      <c r="H164" s="75"/>
    </row>
    <row r="165" spans="1:8" s="1" customFormat="1" ht="13.5" customHeight="1">
      <c r="A165" s="75"/>
      <c r="B165" s="75"/>
      <c r="C165" s="75"/>
      <c r="D165" s="92" t="s">
        <v>414</v>
      </c>
      <c r="E165" s="75"/>
      <c r="F165" s="93">
        <v>3.822</v>
      </c>
      <c r="G165" s="75"/>
      <c r="H165" s="75"/>
    </row>
    <row r="166" spans="1:8" s="1" customFormat="1" ht="13.5" customHeight="1">
      <c r="A166" s="75"/>
      <c r="B166" s="75"/>
      <c r="C166" s="75"/>
      <c r="D166" s="92" t="s">
        <v>415</v>
      </c>
      <c r="E166" s="75"/>
      <c r="F166" s="93">
        <v>6.09</v>
      </c>
      <c r="G166" s="75"/>
      <c r="H166" s="75"/>
    </row>
    <row r="167" spans="1:8" s="1" customFormat="1" ht="13.5" customHeight="1">
      <c r="A167" s="75"/>
      <c r="B167" s="75"/>
      <c r="C167" s="75"/>
      <c r="D167" s="92" t="s">
        <v>409</v>
      </c>
      <c r="E167" s="75"/>
      <c r="F167" s="93">
        <v>18.963</v>
      </c>
      <c r="G167" s="75"/>
      <c r="H167" s="75"/>
    </row>
    <row r="168" spans="1:8" s="1" customFormat="1" ht="13.5" customHeight="1">
      <c r="A168" s="75"/>
      <c r="B168" s="75"/>
      <c r="C168" s="75"/>
      <c r="D168" s="92" t="s">
        <v>416</v>
      </c>
      <c r="E168" s="75"/>
      <c r="F168" s="93">
        <v>0</v>
      </c>
      <c r="G168" s="75"/>
      <c r="H168" s="75"/>
    </row>
    <row r="169" spans="1:8" s="1" customFormat="1" ht="13.5" customHeight="1">
      <c r="A169" s="75"/>
      <c r="B169" s="75"/>
      <c r="C169" s="75"/>
      <c r="D169" s="92" t="s">
        <v>417</v>
      </c>
      <c r="E169" s="75"/>
      <c r="F169" s="93">
        <v>4.2192</v>
      </c>
      <c r="G169" s="75"/>
      <c r="H169" s="75"/>
    </row>
    <row r="170" spans="1:8" s="1" customFormat="1" ht="13.5" customHeight="1">
      <c r="A170" s="75"/>
      <c r="B170" s="75"/>
      <c r="C170" s="75"/>
      <c r="D170" s="92" t="s">
        <v>418</v>
      </c>
      <c r="E170" s="75"/>
      <c r="F170" s="93">
        <v>2.0265</v>
      </c>
      <c r="G170" s="75"/>
      <c r="H170" s="75"/>
    </row>
    <row r="171" spans="1:8" s="1" customFormat="1" ht="34.5" customHeight="1">
      <c r="A171" s="75"/>
      <c r="B171" s="75"/>
      <c r="C171" s="75"/>
      <c r="D171" s="92" t="s">
        <v>419</v>
      </c>
      <c r="E171" s="75"/>
      <c r="F171" s="93">
        <v>9.7464</v>
      </c>
      <c r="G171" s="75"/>
      <c r="H171" s="75"/>
    </row>
    <row r="172" spans="1:8" s="1" customFormat="1" ht="13.5" customHeight="1">
      <c r="A172" s="75"/>
      <c r="B172" s="75"/>
      <c r="C172" s="75"/>
      <c r="D172" s="92" t="s">
        <v>420</v>
      </c>
      <c r="E172" s="75"/>
      <c r="F172" s="93">
        <v>3.276</v>
      </c>
      <c r="G172" s="75"/>
      <c r="H172" s="75"/>
    </row>
    <row r="173" spans="1:8" s="1" customFormat="1" ht="13.5" customHeight="1">
      <c r="A173" s="75"/>
      <c r="B173" s="75"/>
      <c r="C173" s="75"/>
      <c r="D173" s="92" t="s">
        <v>409</v>
      </c>
      <c r="E173" s="75"/>
      <c r="F173" s="93">
        <v>19.2681</v>
      </c>
      <c r="G173" s="75"/>
      <c r="H173" s="75"/>
    </row>
    <row r="174" spans="1:8" s="1" customFormat="1" ht="13.5" customHeight="1">
      <c r="A174" s="75"/>
      <c r="B174" s="75"/>
      <c r="C174" s="75"/>
      <c r="D174" s="92" t="s">
        <v>324</v>
      </c>
      <c r="E174" s="75"/>
      <c r="F174" s="93">
        <v>337.3222</v>
      </c>
      <c r="G174" s="75"/>
      <c r="H174" s="75"/>
    </row>
    <row r="175" spans="1:8" s="1" customFormat="1" ht="24" customHeight="1">
      <c r="A175" s="86">
        <v>40</v>
      </c>
      <c r="B175" s="87" t="s">
        <v>346</v>
      </c>
      <c r="C175" s="88" t="s">
        <v>175</v>
      </c>
      <c r="D175" s="88" t="s">
        <v>176</v>
      </c>
      <c r="E175" s="88" t="s">
        <v>141</v>
      </c>
      <c r="F175" s="89">
        <v>31.168</v>
      </c>
      <c r="G175" s="90"/>
      <c r="H175" s="91"/>
    </row>
    <row r="176" spans="1:8" s="1" customFormat="1" ht="13.5" customHeight="1">
      <c r="A176" s="75"/>
      <c r="B176" s="75"/>
      <c r="C176" s="75"/>
      <c r="D176" s="92" t="s">
        <v>421</v>
      </c>
      <c r="E176" s="75"/>
      <c r="F176" s="93">
        <v>0</v>
      </c>
      <c r="G176" s="75"/>
      <c r="H176" s="75"/>
    </row>
    <row r="177" spans="1:8" s="1" customFormat="1" ht="13.5" customHeight="1">
      <c r="A177" s="75"/>
      <c r="B177" s="75"/>
      <c r="C177" s="75"/>
      <c r="D177" s="92" t="s">
        <v>422</v>
      </c>
      <c r="E177" s="75"/>
      <c r="F177" s="93">
        <v>7.76</v>
      </c>
      <c r="G177" s="75"/>
      <c r="H177" s="75"/>
    </row>
    <row r="178" spans="1:8" s="1" customFormat="1" ht="13.5" customHeight="1">
      <c r="A178" s="75"/>
      <c r="B178" s="75"/>
      <c r="C178" s="75"/>
      <c r="D178" s="92" t="s">
        <v>423</v>
      </c>
      <c r="E178" s="75"/>
      <c r="F178" s="93">
        <v>4.428</v>
      </c>
      <c r="G178" s="75"/>
      <c r="H178" s="75"/>
    </row>
    <row r="179" spans="1:8" s="1" customFormat="1" ht="13.5" customHeight="1">
      <c r="A179" s="75"/>
      <c r="B179" s="75"/>
      <c r="C179" s="75"/>
      <c r="D179" s="92" t="s">
        <v>424</v>
      </c>
      <c r="E179" s="75"/>
      <c r="F179" s="93">
        <v>3.66</v>
      </c>
      <c r="G179" s="75"/>
      <c r="H179" s="75"/>
    </row>
    <row r="180" spans="1:8" s="1" customFormat="1" ht="13.5" customHeight="1">
      <c r="A180" s="75"/>
      <c r="B180" s="75"/>
      <c r="C180" s="75"/>
      <c r="D180" s="92" t="s">
        <v>425</v>
      </c>
      <c r="E180" s="75"/>
      <c r="F180" s="93">
        <v>3.084</v>
      </c>
      <c r="G180" s="75"/>
      <c r="H180" s="75"/>
    </row>
    <row r="181" spans="1:8" s="1" customFormat="1" ht="13.5" customHeight="1">
      <c r="A181" s="75"/>
      <c r="B181" s="75"/>
      <c r="C181" s="75"/>
      <c r="D181" s="92" t="s">
        <v>426</v>
      </c>
      <c r="E181" s="75"/>
      <c r="F181" s="93">
        <v>2.936</v>
      </c>
      <c r="G181" s="75"/>
      <c r="H181" s="75"/>
    </row>
    <row r="182" spans="1:8" s="1" customFormat="1" ht="13.5" customHeight="1">
      <c r="A182" s="75"/>
      <c r="B182" s="75"/>
      <c r="C182" s="75"/>
      <c r="D182" s="92" t="s">
        <v>427</v>
      </c>
      <c r="E182" s="75"/>
      <c r="F182" s="93">
        <v>3.296</v>
      </c>
      <c r="G182" s="75"/>
      <c r="H182" s="75"/>
    </row>
    <row r="183" spans="1:8" s="1" customFormat="1" ht="13.5" customHeight="1">
      <c r="A183" s="75"/>
      <c r="B183" s="75"/>
      <c r="C183" s="75"/>
      <c r="D183" s="92" t="s">
        <v>428</v>
      </c>
      <c r="E183" s="75"/>
      <c r="F183" s="93">
        <v>6.004</v>
      </c>
      <c r="G183" s="75"/>
      <c r="H183" s="75"/>
    </row>
    <row r="184" spans="1:8" s="1" customFormat="1" ht="13.5" customHeight="1">
      <c r="A184" s="75"/>
      <c r="B184" s="75"/>
      <c r="C184" s="75"/>
      <c r="D184" s="92" t="s">
        <v>324</v>
      </c>
      <c r="E184" s="75"/>
      <c r="F184" s="93">
        <v>31.168</v>
      </c>
      <c r="G184" s="75"/>
      <c r="H184" s="75"/>
    </row>
    <row r="185" spans="1:8" s="1" customFormat="1" ht="24" customHeight="1">
      <c r="A185" s="86">
        <v>41</v>
      </c>
      <c r="B185" s="87" t="s">
        <v>346</v>
      </c>
      <c r="C185" s="88" t="s">
        <v>178</v>
      </c>
      <c r="D185" s="88" t="s">
        <v>179</v>
      </c>
      <c r="E185" s="88" t="s">
        <v>125</v>
      </c>
      <c r="F185" s="89">
        <v>38.333</v>
      </c>
      <c r="G185" s="90"/>
      <c r="H185" s="91"/>
    </row>
    <row r="186" spans="1:8" s="1" customFormat="1" ht="13.5" customHeight="1">
      <c r="A186" s="75"/>
      <c r="B186" s="75"/>
      <c r="C186" s="75"/>
      <c r="D186" s="92" t="s">
        <v>429</v>
      </c>
      <c r="E186" s="75"/>
      <c r="F186" s="93">
        <v>38.3333333333333</v>
      </c>
      <c r="G186" s="75"/>
      <c r="H186" s="75"/>
    </row>
    <row r="187" spans="1:8" s="1" customFormat="1" ht="13.5" customHeight="1">
      <c r="A187" s="75"/>
      <c r="B187" s="75"/>
      <c r="C187" s="75"/>
      <c r="D187" s="92" t="s">
        <v>324</v>
      </c>
      <c r="E187" s="75"/>
      <c r="F187" s="93">
        <v>38.3333333333333</v>
      </c>
      <c r="G187" s="75"/>
      <c r="H187" s="75"/>
    </row>
    <row r="188" spans="1:8" s="1" customFormat="1" ht="13.5" customHeight="1">
      <c r="A188" s="83"/>
      <c r="B188" s="83"/>
      <c r="C188" s="84" t="s">
        <v>17</v>
      </c>
      <c r="D188" s="84" t="s">
        <v>26</v>
      </c>
      <c r="E188" s="83"/>
      <c r="F188" s="83"/>
      <c r="G188" s="83"/>
      <c r="H188" s="85"/>
    </row>
    <row r="189" spans="1:8" s="1" customFormat="1" ht="13.5" customHeight="1">
      <c r="A189" s="86">
        <v>42</v>
      </c>
      <c r="B189" s="87" t="s">
        <v>346</v>
      </c>
      <c r="C189" s="88" t="s">
        <v>181</v>
      </c>
      <c r="D189" s="88" t="s">
        <v>182</v>
      </c>
      <c r="E189" s="88" t="s">
        <v>73</v>
      </c>
      <c r="F189" s="89">
        <v>80.851</v>
      </c>
      <c r="G189" s="90"/>
      <c r="H189" s="91"/>
    </row>
    <row r="190" spans="1:8" s="1" customFormat="1" ht="24" customHeight="1">
      <c r="A190" s="75"/>
      <c r="B190" s="75"/>
      <c r="C190" s="75"/>
      <c r="D190" s="92" t="s">
        <v>430</v>
      </c>
      <c r="E190" s="75"/>
      <c r="F190" s="93">
        <v>0</v>
      </c>
      <c r="G190" s="75"/>
      <c r="H190" s="75"/>
    </row>
    <row r="191" spans="1:8" s="1" customFormat="1" ht="13.5" customHeight="1">
      <c r="A191" s="75"/>
      <c r="B191" s="75"/>
      <c r="C191" s="75"/>
      <c r="D191" s="92" t="s">
        <v>431</v>
      </c>
      <c r="E191" s="75"/>
      <c r="F191" s="93">
        <v>0</v>
      </c>
      <c r="G191" s="75"/>
      <c r="H191" s="75"/>
    </row>
    <row r="192" spans="1:8" s="1" customFormat="1" ht="13.5" customHeight="1">
      <c r="A192" s="75"/>
      <c r="B192" s="75"/>
      <c r="C192" s="75"/>
      <c r="D192" s="92" t="s">
        <v>432</v>
      </c>
      <c r="E192" s="75"/>
      <c r="F192" s="93">
        <v>6.175035</v>
      </c>
      <c r="G192" s="75"/>
      <c r="H192" s="75"/>
    </row>
    <row r="193" spans="1:8" s="1" customFormat="1" ht="13.5" customHeight="1">
      <c r="A193" s="75"/>
      <c r="B193" s="75"/>
      <c r="C193" s="75"/>
      <c r="D193" s="92" t="s">
        <v>433</v>
      </c>
      <c r="E193" s="75"/>
      <c r="F193" s="93">
        <v>4.33389</v>
      </c>
      <c r="G193" s="75"/>
      <c r="H193" s="75"/>
    </row>
    <row r="194" spans="1:8" s="1" customFormat="1" ht="13.5" customHeight="1">
      <c r="A194" s="75"/>
      <c r="B194" s="75"/>
      <c r="C194" s="75"/>
      <c r="D194" s="92" t="s">
        <v>434</v>
      </c>
      <c r="E194" s="75"/>
      <c r="F194" s="93">
        <v>2.8792575</v>
      </c>
      <c r="G194" s="75"/>
      <c r="H194" s="75"/>
    </row>
    <row r="195" spans="1:8" s="1" customFormat="1" ht="13.5" customHeight="1">
      <c r="A195" s="75"/>
      <c r="B195" s="75"/>
      <c r="C195" s="75"/>
      <c r="D195" s="92" t="s">
        <v>435</v>
      </c>
      <c r="E195" s="75"/>
      <c r="F195" s="93">
        <v>5.84925</v>
      </c>
      <c r="G195" s="75"/>
      <c r="H195" s="75"/>
    </row>
    <row r="196" spans="1:8" s="1" customFormat="1" ht="34.5" customHeight="1">
      <c r="A196" s="75"/>
      <c r="B196" s="75"/>
      <c r="C196" s="75"/>
      <c r="D196" s="92" t="s">
        <v>436</v>
      </c>
      <c r="E196" s="75"/>
      <c r="F196" s="93">
        <v>20.856345</v>
      </c>
      <c r="G196" s="75"/>
      <c r="H196" s="75"/>
    </row>
    <row r="197" spans="1:9" s="1" customFormat="1" ht="13.5" customHeight="1">
      <c r="A197" s="75"/>
      <c r="B197" s="75"/>
      <c r="C197" s="75"/>
      <c r="D197" s="92" t="s">
        <v>409</v>
      </c>
      <c r="E197" s="75"/>
      <c r="F197" s="93">
        <v>40.0937775</v>
      </c>
      <c r="G197" s="75"/>
      <c r="H197" s="75"/>
      <c r="I197" s="94"/>
    </row>
    <row r="198" spans="1:8" s="1" customFormat="1" ht="24" customHeight="1">
      <c r="A198" s="75"/>
      <c r="B198" s="75"/>
      <c r="C198" s="75"/>
      <c r="D198" s="92" t="s">
        <v>437</v>
      </c>
      <c r="E198" s="75"/>
      <c r="F198" s="93">
        <v>0</v>
      </c>
      <c r="G198" s="75"/>
      <c r="H198" s="75"/>
    </row>
    <row r="199" spans="1:8" s="1" customFormat="1" ht="13.5" customHeight="1">
      <c r="A199" s="75"/>
      <c r="B199" s="75"/>
      <c r="C199" s="75"/>
      <c r="D199" s="92" t="s">
        <v>438</v>
      </c>
      <c r="E199" s="75"/>
      <c r="F199" s="93">
        <v>0</v>
      </c>
      <c r="G199" s="75"/>
      <c r="H199" s="75"/>
    </row>
    <row r="200" spans="1:8" s="1" customFormat="1" ht="13.5" customHeight="1">
      <c r="A200" s="75"/>
      <c r="B200" s="75"/>
      <c r="C200" s="75"/>
      <c r="D200" s="92" t="s">
        <v>439</v>
      </c>
      <c r="E200" s="75"/>
      <c r="F200" s="93">
        <v>0</v>
      </c>
      <c r="G200" s="75"/>
      <c r="H200" s="75"/>
    </row>
    <row r="201" spans="1:8" s="1" customFormat="1" ht="13.5" customHeight="1">
      <c r="A201" s="75"/>
      <c r="B201" s="75"/>
      <c r="C201" s="75"/>
      <c r="D201" s="92" t="s">
        <v>432</v>
      </c>
      <c r="E201" s="75"/>
      <c r="F201" s="93">
        <v>6.175035</v>
      </c>
      <c r="G201" s="75"/>
      <c r="H201" s="75"/>
    </row>
    <row r="202" spans="1:8" s="1" customFormat="1" ht="13.5" customHeight="1">
      <c r="A202" s="75"/>
      <c r="B202" s="75"/>
      <c r="C202" s="75"/>
      <c r="D202" s="92" t="s">
        <v>440</v>
      </c>
      <c r="E202" s="75"/>
      <c r="F202" s="93">
        <v>0</v>
      </c>
      <c r="G202" s="75"/>
      <c r="H202" s="75"/>
    </row>
    <row r="203" spans="1:8" s="1" customFormat="1" ht="13.5" customHeight="1">
      <c r="A203" s="75"/>
      <c r="B203" s="75"/>
      <c r="C203" s="75"/>
      <c r="D203" s="92" t="s">
        <v>441</v>
      </c>
      <c r="E203" s="75"/>
      <c r="F203" s="93">
        <v>6.094035</v>
      </c>
      <c r="G203" s="75"/>
      <c r="H203" s="75"/>
    </row>
    <row r="204" spans="1:8" s="1" customFormat="1" ht="13.5" customHeight="1">
      <c r="A204" s="75"/>
      <c r="B204" s="75"/>
      <c r="C204" s="75"/>
      <c r="D204" s="92" t="s">
        <v>442</v>
      </c>
      <c r="E204" s="75"/>
      <c r="F204" s="93">
        <v>0</v>
      </c>
      <c r="G204" s="75"/>
      <c r="H204" s="75"/>
    </row>
    <row r="205" spans="1:8" s="1" customFormat="1" ht="13.5" customHeight="1">
      <c r="A205" s="75"/>
      <c r="B205" s="75"/>
      <c r="C205" s="75"/>
      <c r="D205" s="92" t="s">
        <v>443</v>
      </c>
      <c r="E205" s="75"/>
      <c r="F205" s="93">
        <v>9.96246</v>
      </c>
      <c r="G205" s="75"/>
      <c r="H205" s="75"/>
    </row>
    <row r="206" spans="1:8" s="1" customFormat="1" ht="13.5" customHeight="1">
      <c r="A206" s="75"/>
      <c r="B206" s="75"/>
      <c r="C206" s="75"/>
      <c r="D206" s="92" t="s">
        <v>444</v>
      </c>
      <c r="E206" s="75"/>
      <c r="F206" s="93">
        <v>2.72259</v>
      </c>
      <c r="G206" s="75"/>
      <c r="H206" s="75"/>
    </row>
    <row r="207" spans="1:8" s="1" customFormat="1" ht="13.5" customHeight="1">
      <c r="A207" s="75"/>
      <c r="B207" s="75"/>
      <c r="C207" s="75"/>
      <c r="D207" s="92" t="s">
        <v>445</v>
      </c>
      <c r="E207" s="75"/>
      <c r="F207" s="93">
        <v>0</v>
      </c>
      <c r="G207" s="75"/>
      <c r="H207" s="75"/>
    </row>
    <row r="208" spans="1:8" s="1" customFormat="1" ht="13.5" customHeight="1">
      <c r="A208" s="75"/>
      <c r="B208" s="75"/>
      <c r="C208" s="75"/>
      <c r="D208" s="92" t="s">
        <v>446</v>
      </c>
      <c r="E208" s="75"/>
      <c r="F208" s="93">
        <v>5.6547</v>
      </c>
      <c r="G208" s="75"/>
      <c r="H208" s="75"/>
    </row>
    <row r="209" spans="1:8" s="1" customFormat="1" ht="13.5" customHeight="1">
      <c r="A209" s="75"/>
      <c r="B209" s="75"/>
      <c r="C209" s="75"/>
      <c r="D209" s="92" t="s">
        <v>447</v>
      </c>
      <c r="E209" s="75"/>
      <c r="F209" s="93">
        <v>0</v>
      </c>
      <c r="G209" s="75"/>
      <c r="H209" s="75"/>
    </row>
    <row r="210" spans="1:8" s="1" customFormat="1" ht="13.5" customHeight="1">
      <c r="A210" s="75"/>
      <c r="B210" s="75"/>
      <c r="C210" s="75"/>
      <c r="D210" s="92" t="s">
        <v>448</v>
      </c>
      <c r="E210" s="75"/>
      <c r="F210" s="93">
        <v>7.710375</v>
      </c>
      <c r="G210" s="75"/>
      <c r="H210" s="75"/>
    </row>
    <row r="211" spans="1:8" s="1" customFormat="1" ht="13.5" customHeight="1">
      <c r="A211" s="75"/>
      <c r="B211" s="75"/>
      <c r="C211" s="75"/>
      <c r="D211" s="92" t="s">
        <v>449</v>
      </c>
      <c r="E211" s="75"/>
      <c r="F211" s="93">
        <v>0</v>
      </c>
      <c r="G211" s="75"/>
      <c r="H211" s="75"/>
    </row>
    <row r="212" spans="1:8" s="1" customFormat="1" ht="13.5" customHeight="1">
      <c r="A212" s="75"/>
      <c r="B212" s="75"/>
      <c r="C212" s="75"/>
      <c r="D212" s="92" t="s">
        <v>450</v>
      </c>
      <c r="E212" s="75"/>
      <c r="F212" s="93">
        <v>2.4375375</v>
      </c>
      <c r="G212" s="75"/>
      <c r="H212" s="75"/>
    </row>
    <row r="213" spans="1:8" s="1" customFormat="1" ht="13.5" customHeight="1">
      <c r="A213" s="75"/>
      <c r="B213" s="75"/>
      <c r="C213" s="75"/>
      <c r="D213" s="92" t="s">
        <v>409</v>
      </c>
      <c r="E213" s="75"/>
      <c r="F213" s="93">
        <v>40.7567325</v>
      </c>
      <c r="G213" s="75"/>
      <c r="H213" s="75"/>
    </row>
    <row r="214" spans="1:8" s="1" customFormat="1" ht="13.5" customHeight="1">
      <c r="A214" s="75"/>
      <c r="B214" s="75"/>
      <c r="C214" s="75"/>
      <c r="D214" s="92" t="s">
        <v>324</v>
      </c>
      <c r="E214" s="75"/>
      <c r="F214" s="93">
        <v>80.85051</v>
      </c>
      <c r="G214" s="75"/>
      <c r="H214" s="75"/>
    </row>
    <row r="215" spans="1:8" s="1" customFormat="1" ht="24" customHeight="1">
      <c r="A215" s="86">
        <v>43</v>
      </c>
      <c r="B215" s="87" t="s">
        <v>346</v>
      </c>
      <c r="C215" s="88" t="s">
        <v>184</v>
      </c>
      <c r="D215" s="88" t="s">
        <v>185</v>
      </c>
      <c r="E215" s="88" t="s">
        <v>141</v>
      </c>
      <c r="F215" s="89">
        <f>F217</f>
        <v>543.4266666666666</v>
      </c>
      <c r="G215" s="90"/>
      <c r="H215" s="91"/>
    </row>
    <row r="216" spans="1:8" s="1" customFormat="1" ht="13.5" customHeight="1">
      <c r="A216" s="75"/>
      <c r="B216" s="75"/>
      <c r="C216" s="75"/>
      <c r="D216" s="92" t="s">
        <v>451</v>
      </c>
      <c r="E216" s="75"/>
      <c r="F216" s="93">
        <f>(80.851-40.094)/0.075</f>
        <v>543.4266666666666</v>
      </c>
      <c r="G216" s="75"/>
      <c r="H216" s="75"/>
    </row>
    <row r="217" spans="1:8" s="1" customFormat="1" ht="13.5" customHeight="1">
      <c r="A217" s="75"/>
      <c r="B217" s="75"/>
      <c r="C217" s="75"/>
      <c r="D217" s="92" t="s">
        <v>324</v>
      </c>
      <c r="E217" s="75"/>
      <c r="F217" s="93">
        <f>F216</f>
        <v>543.4266666666666</v>
      </c>
      <c r="G217" s="75"/>
      <c r="H217" s="75"/>
    </row>
    <row r="218" spans="1:8" s="1" customFormat="1" ht="24" customHeight="1">
      <c r="A218" s="86">
        <v>44</v>
      </c>
      <c r="B218" s="87" t="s">
        <v>346</v>
      </c>
      <c r="C218" s="88" t="s">
        <v>187</v>
      </c>
      <c r="D218" s="88" t="s">
        <v>188</v>
      </c>
      <c r="E218" s="88" t="s">
        <v>141</v>
      </c>
      <c r="F218" s="89">
        <f>F215</f>
        <v>543.4266666666666</v>
      </c>
      <c r="G218" s="90"/>
      <c r="H218" s="91"/>
    </row>
    <row r="219" spans="1:8" s="1" customFormat="1" ht="24" customHeight="1">
      <c r="A219" s="86">
        <v>45</v>
      </c>
      <c r="B219" s="87" t="s">
        <v>346</v>
      </c>
      <c r="C219" s="88" t="s">
        <v>190</v>
      </c>
      <c r="D219" s="88" t="s">
        <v>191</v>
      </c>
      <c r="E219" s="88" t="s">
        <v>141</v>
      </c>
      <c r="F219" s="89">
        <v>1078.013</v>
      </c>
      <c r="G219" s="90"/>
      <c r="H219" s="91"/>
    </row>
    <row r="220" spans="1:8" s="1" customFormat="1" ht="13.5" customHeight="1">
      <c r="A220" s="86">
        <v>46</v>
      </c>
      <c r="B220" s="87" t="s">
        <v>346</v>
      </c>
      <c r="C220" s="88" t="s">
        <v>193</v>
      </c>
      <c r="D220" s="88" t="s">
        <v>194</v>
      </c>
      <c r="E220" s="88" t="s">
        <v>115</v>
      </c>
      <c r="F220" s="89">
        <v>4.959</v>
      </c>
      <c r="G220" s="90"/>
      <c r="H220" s="91"/>
    </row>
    <row r="221" spans="1:8" s="1" customFormat="1" ht="13.5" customHeight="1">
      <c r="A221" s="75"/>
      <c r="B221" s="75"/>
      <c r="C221" s="75"/>
      <c r="D221" s="92" t="s">
        <v>452</v>
      </c>
      <c r="E221" s="75"/>
      <c r="F221" s="93">
        <v>4.9588598</v>
      </c>
      <c r="G221" s="75"/>
      <c r="H221" s="75"/>
    </row>
    <row r="222" spans="1:8" s="1" customFormat="1" ht="13.5" customHeight="1">
      <c r="A222" s="75"/>
      <c r="B222" s="75"/>
      <c r="C222" s="75"/>
      <c r="D222" s="92" t="s">
        <v>324</v>
      </c>
      <c r="E222" s="75"/>
      <c r="F222" s="93">
        <v>4.9588598</v>
      </c>
      <c r="G222" s="75"/>
      <c r="H222" s="75"/>
    </row>
    <row r="223" spans="1:8" s="1" customFormat="1" ht="24" customHeight="1">
      <c r="A223" s="86">
        <v>47</v>
      </c>
      <c r="B223" s="87">
        <v>11</v>
      </c>
      <c r="C223" s="88">
        <v>413941121</v>
      </c>
      <c r="D223" s="88" t="s">
        <v>453</v>
      </c>
      <c r="E223" s="88" t="s">
        <v>115</v>
      </c>
      <c r="F223" s="89">
        <f>F225</f>
        <v>1.5</v>
      </c>
      <c r="G223" s="90"/>
      <c r="H223" s="91"/>
    </row>
    <row r="224" spans="1:8" s="1" customFormat="1" ht="24" customHeight="1">
      <c r="A224" s="95"/>
      <c r="B224" s="96"/>
      <c r="C224" s="97"/>
      <c r="D224" s="97" t="s">
        <v>454</v>
      </c>
      <c r="E224" s="97"/>
      <c r="F224" s="98">
        <v>1.5</v>
      </c>
      <c r="G224" s="99"/>
      <c r="H224" s="99"/>
    </row>
    <row r="225" spans="1:8" s="1" customFormat="1" ht="24" customHeight="1">
      <c r="A225" s="95"/>
      <c r="B225" s="96"/>
      <c r="C225" s="97"/>
      <c r="D225" s="92" t="s">
        <v>324</v>
      </c>
      <c r="E225" s="97"/>
      <c r="F225" s="98">
        <f>F224</f>
        <v>1.5</v>
      </c>
      <c r="G225" s="99"/>
      <c r="H225" s="99"/>
    </row>
    <row r="226" spans="1:8" s="1" customFormat="1" ht="24" customHeight="1">
      <c r="A226" s="86">
        <v>48</v>
      </c>
      <c r="B226" s="87">
        <v>11</v>
      </c>
      <c r="C226" s="88">
        <v>145640</v>
      </c>
      <c r="D226" s="88" t="s">
        <v>455</v>
      </c>
      <c r="E226" s="88" t="s">
        <v>115</v>
      </c>
      <c r="F226" s="89">
        <v>1.56</v>
      </c>
      <c r="G226" s="90"/>
      <c r="H226" s="91"/>
    </row>
    <row r="227" spans="1:8" s="1" customFormat="1" ht="13.5" customHeight="1">
      <c r="A227" s="75"/>
      <c r="B227" s="75"/>
      <c r="C227" s="75"/>
      <c r="D227" s="92"/>
      <c r="E227" s="75"/>
      <c r="F227" s="93"/>
      <c r="G227" s="75"/>
      <c r="H227" s="75"/>
    </row>
    <row r="228" spans="1:8" s="1" customFormat="1" ht="13.5" customHeight="1">
      <c r="A228" s="86">
        <v>49</v>
      </c>
      <c r="B228" s="87" t="s">
        <v>346</v>
      </c>
      <c r="C228" s="88" t="s">
        <v>196</v>
      </c>
      <c r="D228" s="88" t="s">
        <v>197</v>
      </c>
      <c r="E228" s="88" t="s">
        <v>73</v>
      </c>
      <c r="F228" s="89">
        <v>3.582</v>
      </c>
      <c r="G228" s="90"/>
      <c r="H228" s="91"/>
    </row>
    <row r="229" spans="1:8" s="1" customFormat="1" ht="13.5" customHeight="1">
      <c r="A229" s="75"/>
      <c r="B229" s="75"/>
      <c r="C229" s="75"/>
      <c r="D229" s="92" t="s">
        <v>456</v>
      </c>
      <c r="E229" s="75"/>
      <c r="F229" s="93">
        <v>0.9522</v>
      </c>
      <c r="G229" s="75"/>
      <c r="H229" s="75"/>
    </row>
    <row r="230" spans="1:8" s="1" customFormat="1" ht="13.5" customHeight="1">
      <c r="A230" s="75"/>
      <c r="B230" s="75"/>
      <c r="C230" s="75"/>
      <c r="D230" s="92" t="s">
        <v>457</v>
      </c>
      <c r="E230" s="75"/>
      <c r="F230" s="93">
        <v>0.5034</v>
      </c>
      <c r="G230" s="75"/>
      <c r="H230" s="75"/>
    </row>
    <row r="231" spans="1:8" s="1" customFormat="1" ht="13.5" customHeight="1">
      <c r="A231" s="75"/>
      <c r="B231" s="75"/>
      <c r="C231" s="75"/>
      <c r="D231" s="92" t="s">
        <v>458</v>
      </c>
      <c r="E231" s="75"/>
      <c r="F231" s="93">
        <v>0.213</v>
      </c>
      <c r="G231" s="75"/>
      <c r="H231" s="75"/>
    </row>
    <row r="232" spans="1:8" s="1" customFormat="1" ht="13.5" customHeight="1">
      <c r="A232" s="75"/>
      <c r="B232" s="75"/>
      <c r="C232" s="75"/>
      <c r="D232" s="92" t="s">
        <v>459</v>
      </c>
      <c r="E232" s="75"/>
      <c r="F232" s="93">
        <v>0.4155</v>
      </c>
      <c r="G232" s="75"/>
      <c r="H232" s="75"/>
    </row>
    <row r="233" spans="1:8" s="1" customFormat="1" ht="13.5" customHeight="1">
      <c r="A233" s="75"/>
      <c r="B233" s="75"/>
      <c r="C233" s="75"/>
      <c r="D233" s="92" t="s">
        <v>460</v>
      </c>
      <c r="E233" s="75"/>
      <c r="F233" s="93">
        <v>0.2133</v>
      </c>
      <c r="G233" s="75"/>
      <c r="H233" s="75"/>
    </row>
    <row r="234" spans="1:8" s="1" customFormat="1" ht="13.5" customHeight="1">
      <c r="A234" s="75"/>
      <c r="B234" s="75"/>
      <c r="C234" s="75"/>
      <c r="D234" s="92" t="s">
        <v>461</v>
      </c>
      <c r="E234" s="75"/>
      <c r="F234" s="93">
        <v>0.1818</v>
      </c>
      <c r="G234" s="75"/>
      <c r="H234" s="75"/>
    </row>
    <row r="235" spans="1:8" s="1" customFormat="1" ht="13.5" customHeight="1">
      <c r="A235" s="75"/>
      <c r="B235" s="75"/>
      <c r="C235" s="75"/>
      <c r="D235" s="92" t="s">
        <v>462</v>
      </c>
      <c r="E235" s="75"/>
      <c r="F235" s="93">
        <v>0.0225</v>
      </c>
      <c r="G235" s="75"/>
      <c r="H235" s="75"/>
    </row>
    <row r="236" spans="1:8" s="1" customFormat="1" ht="13.5" customHeight="1">
      <c r="A236" s="75"/>
      <c r="B236" s="75"/>
      <c r="C236" s="75"/>
      <c r="D236" s="92" t="s">
        <v>463</v>
      </c>
      <c r="E236" s="75"/>
      <c r="F236" s="93">
        <v>0.0495</v>
      </c>
      <c r="G236" s="75"/>
      <c r="H236" s="75"/>
    </row>
    <row r="237" spans="1:8" s="1" customFormat="1" ht="13.5" customHeight="1">
      <c r="A237" s="75"/>
      <c r="B237" s="75"/>
      <c r="C237" s="75"/>
      <c r="D237" s="92" t="s">
        <v>464</v>
      </c>
      <c r="E237" s="75"/>
      <c r="F237" s="93">
        <v>0.024</v>
      </c>
      <c r="G237" s="75"/>
      <c r="H237" s="75"/>
    </row>
    <row r="238" spans="1:8" s="1" customFormat="1" ht="13.5" customHeight="1">
      <c r="A238" s="75"/>
      <c r="B238" s="75"/>
      <c r="C238" s="75"/>
      <c r="D238" s="92" t="s">
        <v>465</v>
      </c>
      <c r="E238" s="75"/>
      <c r="F238" s="93">
        <v>0.0075</v>
      </c>
      <c r="G238" s="75"/>
      <c r="H238" s="75"/>
    </row>
    <row r="239" spans="1:8" s="1" customFormat="1" ht="13.5" customHeight="1">
      <c r="A239" s="75"/>
      <c r="B239" s="75"/>
      <c r="C239" s="75"/>
      <c r="D239" s="92" t="s">
        <v>466</v>
      </c>
      <c r="E239" s="75"/>
      <c r="F239" s="93">
        <v>0.0075</v>
      </c>
      <c r="G239" s="75"/>
      <c r="H239" s="75"/>
    </row>
    <row r="240" spans="1:8" s="1" customFormat="1" ht="13.5" customHeight="1">
      <c r="A240" s="75"/>
      <c r="B240" s="75"/>
      <c r="C240" s="75"/>
      <c r="D240" s="92" t="s">
        <v>467</v>
      </c>
      <c r="E240" s="75"/>
      <c r="F240" s="93">
        <v>0.2121</v>
      </c>
      <c r="G240" s="75"/>
      <c r="H240" s="75"/>
    </row>
    <row r="241" spans="1:8" s="1" customFormat="1" ht="13.5" customHeight="1">
      <c r="A241" s="75"/>
      <c r="B241" s="75"/>
      <c r="C241" s="75"/>
      <c r="D241" s="92" t="s">
        <v>409</v>
      </c>
      <c r="E241" s="75"/>
      <c r="F241" s="93">
        <v>2.8023</v>
      </c>
      <c r="G241" s="75"/>
      <c r="H241" s="75"/>
    </row>
    <row r="242" spans="1:8" s="1" customFormat="1" ht="13.5" customHeight="1">
      <c r="A242" s="75"/>
      <c r="B242" s="75"/>
      <c r="C242" s="75"/>
      <c r="D242" s="92" t="s">
        <v>468</v>
      </c>
      <c r="E242" s="75"/>
      <c r="F242" s="93">
        <v>0.1942</v>
      </c>
      <c r="G242" s="75"/>
      <c r="H242" s="75"/>
    </row>
    <row r="243" spans="1:8" s="1" customFormat="1" ht="13.5" customHeight="1">
      <c r="A243" s="75"/>
      <c r="B243" s="75"/>
      <c r="C243" s="75"/>
      <c r="D243" s="92" t="s">
        <v>469</v>
      </c>
      <c r="E243" s="75"/>
      <c r="F243" s="93">
        <v>0.1107</v>
      </c>
      <c r="G243" s="75"/>
      <c r="H243" s="75"/>
    </row>
    <row r="244" spans="1:8" s="1" customFormat="1" ht="13.5" customHeight="1">
      <c r="A244" s="75"/>
      <c r="B244" s="75"/>
      <c r="C244" s="75"/>
      <c r="D244" s="92" t="s">
        <v>470</v>
      </c>
      <c r="E244" s="75"/>
      <c r="F244" s="93">
        <v>0.0915</v>
      </c>
      <c r="G244" s="75"/>
      <c r="H244" s="75"/>
    </row>
    <row r="245" spans="1:8" s="1" customFormat="1" ht="13.5" customHeight="1">
      <c r="A245" s="75"/>
      <c r="B245" s="75"/>
      <c r="C245" s="75"/>
      <c r="D245" s="92" t="s">
        <v>471</v>
      </c>
      <c r="E245" s="75"/>
      <c r="F245" s="93">
        <v>0.0771</v>
      </c>
      <c r="G245" s="75"/>
      <c r="H245" s="75"/>
    </row>
    <row r="246" spans="1:8" s="1" customFormat="1" ht="13.5" customHeight="1">
      <c r="A246" s="75"/>
      <c r="B246" s="75"/>
      <c r="C246" s="75"/>
      <c r="D246" s="92" t="s">
        <v>472</v>
      </c>
      <c r="E246" s="75"/>
      <c r="F246" s="93">
        <v>0.0734</v>
      </c>
      <c r="G246" s="75"/>
      <c r="H246" s="75"/>
    </row>
    <row r="247" spans="1:8" s="1" customFormat="1" ht="13.5" customHeight="1">
      <c r="A247" s="75"/>
      <c r="B247" s="75"/>
      <c r="C247" s="75"/>
      <c r="D247" s="92" t="s">
        <v>473</v>
      </c>
      <c r="E247" s="75"/>
      <c r="F247" s="93">
        <v>0.0824</v>
      </c>
      <c r="G247" s="75"/>
      <c r="H247" s="75"/>
    </row>
    <row r="248" spans="1:8" s="1" customFormat="1" ht="13.5" customHeight="1">
      <c r="A248" s="75"/>
      <c r="B248" s="75"/>
      <c r="C248" s="75"/>
      <c r="D248" s="92" t="s">
        <v>474</v>
      </c>
      <c r="E248" s="75"/>
      <c r="F248" s="93">
        <v>0.1501</v>
      </c>
      <c r="G248" s="75"/>
      <c r="H248" s="75"/>
    </row>
    <row r="249" spans="1:8" s="1" customFormat="1" ht="13.5" customHeight="1">
      <c r="A249" s="75"/>
      <c r="B249" s="75"/>
      <c r="C249" s="75"/>
      <c r="D249" s="92" t="s">
        <v>409</v>
      </c>
      <c r="E249" s="75"/>
      <c r="F249" s="93">
        <v>0.7794</v>
      </c>
      <c r="G249" s="75"/>
      <c r="H249" s="75"/>
    </row>
    <row r="250" spans="1:8" s="1" customFormat="1" ht="13.5" customHeight="1">
      <c r="A250" s="75"/>
      <c r="B250" s="75"/>
      <c r="C250" s="75"/>
      <c r="D250" s="92" t="s">
        <v>324</v>
      </c>
      <c r="E250" s="75"/>
      <c r="F250" s="93">
        <v>3.5817</v>
      </c>
      <c r="G250" s="75"/>
      <c r="H250" s="75"/>
    </row>
    <row r="251" spans="1:8" s="1" customFormat="1" ht="13.5" customHeight="1">
      <c r="A251" s="86">
        <v>50</v>
      </c>
      <c r="B251" s="87" t="s">
        <v>346</v>
      </c>
      <c r="C251" s="88" t="s">
        <v>203</v>
      </c>
      <c r="D251" s="88" t="s">
        <v>204</v>
      </c>
      <c r="E251" s="88" t="s">
        <v>141</v>
      </c>
      <c r="F251" s="89">
        <v>43.611</v>
      </c>
      <c r="G251" s="90"/>
      <c r="H251" s="91"/>
    </row>
    <row r="252" spans="1:8" s="1" customFormat="1" ht="13.5" customHeight="1">
      <c r="A252" s="75"/>
      <c r="B252" s="75"/>
      <c r="C252" s="75"/>
      <c r="D252" s="92" t="s">
        <v>475</v>
      </c>
      <c r="E252" s="75"/>
      <c r="F252" s="93">
        <v>9.522</v>
      </c>
      <c r="G252" s="75"/>
      <c r="H252" s="75"/>
    </row>
    <row r="253" spans="1:8" s="1" customFormat="1" ht="13.5" customHeight="1">
      <c r="A253" s="75"/>
      <c r="B253" s="75"/>
      <c r="C253" s="75"/>
      <c r="D253" s="92" t="s">
        <v>476</v>
      </c>
      <c r="E253" s="75"/>
      <c r="F253" s="93">
        <v>5.034</v>
      </c>
      <c r="G253" s="75"/>
      <c r="H253" s="75"/>
    </row>
    <row r="254" spans="1:8" s="1" customFormat="1" ht="13.5" customHeight="1">
      <c r="A254" s="75"/>
      <c r="B254" s="75"/>
      <c r="C254" s="75"/>
      <c r="D254" s="92" t="s">
        <v>477</v>
      </c>
      <c r="E254" s="75"/>
      <c r="F254" s="93">
        <v>2.13</v>
      </c>
      <c r="G254" s="75"/>
      <c r="H254" s="75"/>
    </row>
    <row r="255" spans="1:8" s="1" customFormat="1" ht="13.5" customHeight="1">
      <c r="A255" s="75"/>
      <c r="B255" s="75"/>
      <c r="C255" s="75"/>
      <c r="D255" s="92" t="s">
        <v>478</v>
      </c>
      <c r="E255" s="75"/>
      <c r="F255" s="93">
        <v>4.155</v>
      </c>
      <c r="G255" s="75"/>
      <c r="H255" s="75"/>
    </row>
    <row r="256" spans="1:8" s="1" customFormat="1" ht="13.5" customHeight="1">
      <c r="A256" s="75"/>
      <c r="B256" s="75"/>
      <c r="C256" s="75"/>
      <c r="D256" s="92" t="s">
        <v>479</v>
      </c>
      <c r="E256" s="75"/>
      <c r="F256" s="93">
        <v>2.133</v>
      </c>
      <c r="G256" s="75"/>
      <c r="H256" s="75"/>
    </row>
    <row r="257" spans="1:8" s="1" customFormat="1" ht="13.5" customHeight="1">
      <c r="A257" s="75"/>
      <c r="B257" s="75"/>
      <c r="C257" s="75"/>
      <c r="D257" s="92" t="s">
        <v>480</v>
      </c>
      <c r="E257" s="75"/>
      <c r="F257" s="93">
        <v>1.818</v>
      </c>
      <c r="G257" s="75"/>
      <c r="H257" s="75"/>
    </row>
    <row r="258" spans="1:8" s="1" customFormat="1" ht="13.5" customHeight="1">
      <c r="A258" s="75"/>
      <c r="B258" s="75"/>
      <c r="C258" s="75"/>
      <c r="D258" s="92" t="s">
        <v>481</v>
      </c>
      <c r="E258" s="75"/>
      <c r="F258" s="93">
        <v>0.225</v>
      </c>
      <c r="G258" s="75"/>
      <c r="H258" s="75"/>
    </row>
    <row r="259" spans="1:8" s="1" customFormat="1" ht="13.5" customHeight="1">
      <c r="A259" s="75"/>
      <c r="B259" s="75"/>
      <c r="C259" s="75"/>
      <c r="D259" s="92" t="s">
        <v>482</v>
      </c>
      <c r="E259" s="75"/>
      <c r="F259" s="93">
        <v>0.495</v>
      </c>
      <c r="G259" s="75"/>
      <c r="H259" s="75"/>
    </row>
    <row r="260" spans="1:8" s="1" customFormat="1" ht="13.5" customHeight="1">
      <c r="A260" s="75"/>
      <c r="B260" s="75"/>
      <c r="C260" s="75"/>
      <c r="D260" s="92" t="s">
        <v>483</v>
      </c>
      <c r="E260" s="75"/>
      <c r="F260" s="93">
        <v>0.24</v>
      </c>
      <c r="G260" s="75"/>
      <c r="H260" s="75"/>
    </row>
    <row r="261" spans="1:8" s="1" customFormat="1" ht="13.5" customHeight="1">
      <c r="A261" s="75"/>
      <c r="B261" s="75"/>
      <c r="C261" s="75"/>
      <c r="D261" s="92" t="s">
        <v>484</v>
      </c>
      <c r="E261" s="75"/>
      <c r="F261" s="93">
        <v>0.075</v>
      </c>
      <c r="G261" s="75"/>
      <c r="H261" s="75"/>
    </row>
    <row r="262" spans="1:8" s="1" customFormat="1" ht="13.5" customHeight="1">
      <c r="A262" s="75"/>
      <c r="B262" s="75"/>
      <c r="C262" s="75"/>
      <c r="D262" s="92" t="s">
        <v>485</v>
      </c>
      <c r="E262" s="75"/>
      <c r="F262" s="93">
        <v>0.075</v>
      </c>
      <c r="G262" s="75"/>
      <c r="H262" s="75"/>
    </row>
    <row r="263" spans="1:8" s="1" customFormat="1" ht="13.5" customHeight="1">
      <c r="A263" s="75"/>
      <c r="B263" s="75"/>
      <c r="C263" s="75"/>
      <c r="D263" s="92" t="s">
        <v>486</v>
      </c>
      <c r="E263" s="75"/>
      <c r="F263" s="93">
        <v>2.121</v>
      </c>
      <c r="G263" s="75"/>
      <c r="H263" s="75"/>
    </row>
    <row r="264" spans="1:8" s="1" customFormat="1" ht="13.5" customHeight="1">
      <c r="A264" s="75"/>
      <c r="B264" s="75"/>
      <c r="C264" s="75"/>
      <c r="D264" s="92" t="s">
        <v>409</v>
      </c>
      <c r="E264" s="75"/>
      <c r="F264" s="93">
        <v>28.023</v>
      </c>
      <c r="G264" s="75"/>
      <c r="H264" s="75"/>
    </row>
    <row r="265" spans="1:8" s="1" customFormat="1" ht="13.5" customHeight="1">
      <c r="A265" s="75"/>
      <c r="B265" s="75"/>
      <c r="C265" s="75"/>
      <c r="D265" s="92" t="s">
        <v>487</v>
      </c>
      <c r="E265" s="75"/>
      <c r="F265" s="93">
        <v>3.884</v>
      </c>
      <c r="G265" s="75"/>
      <c r="H265" s="75"/>
    </row>
    <row r="266" spans="1:8" s="1" customFormat="1" ht="13.5" customHeight="1">
      <c r="A266" s="75"/>
      <c r="B266" s="75"/>
      <c r="C266" s="75"/>
      <c r="D266" s="92" t="s">
        <v>488</v>
      </c>
      <c r="E266" s="75"/>
      <c r="F266" s="93">
        <v>2.214</v>
      </c>
      <c r="G266" s="75"/>
      <c r="H266" s="75"/>
    </row>
    <row r="267" spans="1:8" s="1" customFormat="1" ht="13.5" customHeight="1">
      <c r="A267" s="75"/>
      <c r="B267" s="75"/>
      <c r="C267" s="75"/>
      <c r="D267" s="92" t="s">
        <v>489</v>
      </c>
      <c r="E267" s="75"/>
      <c r="F267" s="93">
        <v>1.83</v>
      </c>
      <c r="G267" s="75"/>
      <c r="H267" s="75"/>
    </row>
    <row r="268" spans="1:8" s="1" customFormat="1" ht="13.5" customHeight="1">
      <c r="A268" s="75"/>
      <c r="B268" s="75"/>
      <c r="C268" s="75"/>
      <c r="D268" s="92" t="s">
        <v>490</v>
      </c>
      <c r="E268" s="75"/>
      <c r="F268" s="93">
        <v>1.542</v>
      </c>
      <c r="G268" s="75"/>
      <c r="H268" s="75"/>
    </row>
    <row r="269" spans="1:8" s="1" customFormat="1" ht="13.5" customHeight="1">
      <c r="A269" s="75"/>
      <c r="B269" s="75"/>
      <c r="C269" s="75"/>
      <c r="D269" s="92" t="s">
        <v>491</v>
      </c>
      <c r="E269" s="75"/>
      <c r="F269" s="93">
        <v>1.468</v>
      </c>
      <c r="G269" s="75"/>
      <c r="H269" s="75"/>
    </row>
    <row r="270" spans="1:8" s="1" customFormat="1" ht="13.5" customHeight="1">
      <c r="A270" s="75"/>
      <c r="B270" s="75"/>
      <c r="C270" s="75"/>
      <c r="D270" s="92" t="s">
        <v>492</v>
      </c>
      <c r="E270" s="75"/>
      <c r="F270" s="93">
        <v>1.648</v>
      </c>
      <c r="G270" s="75"/>
      <c r="H270" s="75"/>
    </row>
    <row r="271" spans="1:8" s="1" customFormat="1" ht="13.5" customHeight="1">
      <c r="A271" s="75"/>
      <c r="B271" s="75"/>
      <c r="C271" s="75"/>
      <c r="D271" s="92" t="s">
        <v>493</v>
      </c>
      <c r="E271" s="75"/>
      <c r="F271" s="93">
        <v>3.002</v>
      </c>
      <c r="G271" s="75"/>
      <c r="H271" s="75"/>
    </row>
    <row r="272" spans="1:8" s="1" customFormat="1" ht="13.5" customHeight="1">
      <c r="A272" s="75"/>
      <c r="B272" s="75"/>
      <c r="C272" s="75"/>
      <c r="D272" s="92" t="s">
        <v>409</v>
      </c>
      <c r="E272" s="75"/>
      <c r="F272" s="93">
        <v>15.588</v>
      </c>
      <c r="G272" s="75"/>
      <c r="H272" s="75"/>
    </row>
    <row r="273" spans="1:8" s="1" customFormat="1" ht="13.5" customHeight="1">
      <c r="A273" s="75"/>
      <c r="B273" s="75"/>
      <c r="C273" s="75"/>
      <c r="D273" s="92" t="s">
        <v>324</v>
      </c>
      <c r="E273" s="75"/>
      <c r="F273" s="93">
        <v>43.611</v>
      </c>
      <c r="G273" s="75"/>
      <c r="H273" s="75"/>
    </row>
    <row r="274" spans="1:8" s="1" customFormat="1" ht="13.5" customHeight="1">
      <c r="A274" s="86">
        <v>51</v>
      </c>
      <c r="B274" s="87" t="s">
        <v>346</v>
      </c>
      <c r="C274" s="88" t="s">
        <v>206</v>
      </c>
      <c r="D274" s="88" t="s">
        <v>207</v>
      </c>
      <c r="E274" s="88" t="s">
        <v>141</v>
      </c>
      <c r="F274" s="89">
        <v>43.611</v>
      </c>
      <c r="G274" s="90"/>
      <c r="H274" s="91"/>
    </row>
    <row r="275" spans="1:8" s="1" customFormat="1" ht="13.5" customHeight="1">
      <c r="A275" s="86">
        <v>52</v>
      </c>
      <c r="B275" s="87" t="s">
        <v>346</v>
      </c>
      <c r="C275" s="88" t="s">
        <v>209</v>
      </c>
      <c r="D275" s="88" t="s">
        <v>210</v>
      </c>
      <c r="E275" s="88" t="s">
        <v>115</v>
      </c>
      <c r="F275" s="89">
        <v>0.096</v>
      </c>
      <c r="G275" s="90"/>
      <c r="H275" s="91"/>
    </row>
    <row r="276" spans="1:8" s="1" customFormat="1" ht="13.5" customHeight="1">
      <c r="A276" s="75"/>
      <c r="B276" s="75"/>
      <c r="C276" s="75"/>
      <c r="D276" s="92" t="s">
        <v>494</v>
      </c>
      <c r="E276" s="75"/>
      <c r="F276" s="93">
        <v>0.095745</v>
      </c>
      <c r="G276" s="75"/>
      <c r="H276" s="75"/>
    </row>
    <row r="277" spans="1:8" s="1" customFormat="1" ht="13.5" customHeight="1">
      <c r="A277" s="75"/>
      <c r="B277" s="75"/>
      <c r="C277" s="75"/>
      <c r="D277" s="92" t="s">
        <v>324</v>
      </c>
      <c r="E277" s="75"/>
      <c r="F277" s="93">
        <v>0.095745</v>
      </c>
      <c r="G277" s="75"/>
      <c r="H277" s="75"/>
    </row>
    <row r="278" spans="1:8" s="1" customFormat="1" ht="13.5" customHeight="1">
      <c r="A278" s="83"/>
      <c r="B278" s="83"/>
      <c r="C278" s="84" t="s">
        <v>19</v>
      </c>
      <c r="D278" s="84" t="s">
        <v>27</v>
      </c>
      <c r="E278" s="83"/>
      <c r="F278" s="83"/>
      <c r="G278" s="83"/>
      <c r="H278" s="85"/>
    </row>
    <row r="279" spans="1:8" s="1" customFormat="1" ht="13.5" customHeight="1">
      <c r="A279" s="86">
        <v>53</v>
      </c>
      <c r="B279" s="87" t="s">
        <v>346</v>
      </c>
      <c r="C279" s="88" t="s">
        <v>211</v>
      </c>
      <c r="D279" s="88" t="s">
        <v>212</v>
      </c>
      <c r="E279" s="88" t="s">
        <v>73</v>
      </c>
      <c r="F279" s="89">
        <v>3.952</v>
      </c>
      <c r="G279" s="90"/>
      <c r="H279" s="91"/>
    </row>
    <row r="280" spans="1:8" s="1" customFormat="1" ht="13.5" customHeight="1">
      <c r="A280" s="75"/>
      <c r="B280" s="75"/>
      <c r="C280" s="75"/>
      <c r="D280" s="92" t="s">
        <v>495</v>
      </c>
      <c r="E280" s="75"/>
      <c r="F280" s="93">
        <v>0</v>
      </c>
      <c r="G280" s="75"/>
      <c r="H280" s="75"/>
    </row>
    <row r="281" spans="1:8" s="1" customFormat="1" ht="24" customHeight="1">
      <c r="A281" s="75"/>
      <c r="B281" s="75"/>
      <c r="C281" s="75"/>
      <c r="D281" s="92" t="s">
        <v>496</v>
      </c>
      <c r="E281" s="75"/>
      <c r="F281" s="93">
        <v>1.3565575</v>
      </c>
      <c r="G281" s="75"/>
      <c r="H281" s="75"/>
    </row>
    <row r="282" spans="1:8" s="1" customFormat="1" ht="13.5" customHeight="1">
      <c r="A282" s="75"/>
      <c r="B282" s="75"/>
      <c r="C282" s="75"/>
      <c r="D282" s="92" t="s">
        <v>497</v>
      </c>
      <c r="E282" s="75"/>
      <c r="F282" s="93">
        <v>2.59505</v>
      </c>
      <c r="G282" s="75"/>
      <c r="H282" s="75"/>
    </row>
    <row r="283" spans="1:8" s="1" customFormat="1" ht="13.5" customHeight="1">
      <c r="A283" s="75"/>
      <c r="B283" s="75"/>
      <c r="C283" s="75"/>
      <c r="D283" s="92" t="s">
        <v>324</v>
      </c>
      <c r="E283" s="75"/>
      <c r="F283" s="93">
        <v>3.9516075</v>
      </c>
      <c r="G283" s="75"/>
      <c r="H283" s="75"/>
    </row>
    <row r="284" spans="1:8" s="1" customFormat="1" ht="13.5" customHeight="1">
      <c r="A284" s="86">
        <v>54</v>
      </c>
      <c r="B284" s="87" t="s">
        <v>346</v>
      </c>
      <c r="C284" s="88" t="s">
        <v>213</v>
      </c>
      <c r="D284" s="88" t="s">
        <v>214</v>
      </c>
      <c r="E284" s="88" t="s">
        <v>141</v>
      </c>
      <c r="F284" s="89">
        <v>7.7</v>
      </c>
      <c r="G284" s="90"/>
      <c r="H284" s="91"/>
    </row>
    <row r="285" spans="1:8" s="1" customFormat="1" ht="13.5" customHeight="1">
      <c r="A285" s="75"/>
      <c r="B285" s="75"/>
      <c r="C285" s="75"/>
      <c r="D285" s="92" t="s">
        <v>498</v>
      </c>
      <c r="E285" s="75"/>
      <c r="F285" s="93">
        <v>0</v>
      </c>
      <c r="G285" s="75"/>
      <c r="H285" s="75"/>
    </row>
    <row r="286" spans="1:8" s="1" customFormat="1" ht="34.5" customHeight="1">
      <c r="A286" s="75"/>
      <c r="B286" s="75"/>
      <c r="C286" s="75"/>
      <c r="D286" s="92" t="s">
        <v>499</v>
      </c>
      <c r="E286" s="75"/>
      <c r="F286" s="93">
        <v>7.7</v>
      </c>
      <c r="G286" s="75"/>
      <c r="H286" s="75"/>
    </row>
    <row r="287" spans="1:8" s="1" customFormat="1" ht="13.5" customHeight="1">
      <c r="A287" s="75"/>
      <c r="B287" s="75"/>
      <c r="C287" s="75"/>
      <c r="D287" s="92" t="s">
        <v>324</v>
      </c>
      <c r="E287" s="75"/>
      <c r="F287" s="93">
        <v>7.7</v>
      </c>
      <c r="G287" s="75"/>
      <c r="H287" s="75"/>
    </row>
    <row r="288" spans="1:8" s="1" customFormat="1" ht="13.5" customHeight="1">
      <c r="A288" s="83"/>
      <c r="B288" s="83"/>
      <c r="C288" s="84" t="s">
        <v>28</v>
      </c>
      <c r="D288" s="84" t="s">
        <v>29</v>
      </c>
      <c r="E288" s="83"/>
      <c r="F288" s="83"/>
      <c r="G288" s="83"/>
      <c r="H288" s="85"/>
    </row>
    <row r="289" spans="1:8" s="1" customFormat="1" ht="24" customHeight="1">
      <c r="A289" s="86">
        <v>55</v>
      </c>
      <c r="B289" s="87" t="s">
        <v>500</v>
      </c>
      <c r="C289" s="88" t="s">
        <v>215</v>
      </c>
      <c r="D289" s="88" t="s">
        <v>216</v>
      </c>
      <c r="E289" s="88" t="s">
        <v>125</v>
      </c>
      <c r="F289" s="89">
        <v>25</v>
      </c>
      <c r="G289" s="90"/>
      <c r="H289" s="91"/>
    </row>
    <row r="290" spans="1:8" s="1" customFormat="1" ht="13.5" customHeight="1">
      <c r="A290" s="86">
        <v>56</v>
      </c>
      <c r="B290" s="87" t="s">
        <v>501</v>
      </c>
      <c r="C290" s="88" t="s">
        <v>217</v>
      </c>
      <c r="D290" s="88" t="s">
        <v>218</v>
      </c>
      <c r="E290" s="88" t="s">
        <v>125</v>
      </c>
      <c r="F290" s="89">
        <v>25.75</v>
      </c>
      <c r="G290" s="90"/>
      <c r="H290" s="91"/>
    </row>
    <row r="291" spans="1:8" s="1" customFormat="1" ht="13.5" customHeight="1">
      <c r="A291" s="75"/>
      <c r="B291" s="75"/>
      <c r="C291" s="75"/>
      <c r="D291" s="92" t="s">
        <v>502</v>
      </c>
      <c r="E291" s="75"/>
      <c r="F291" s="93">
        <v>25.75</v>
      </c>
      <c r="G291" s="75"/>
      <c r="H291" s="75"/>
    </row>
    <row r="292" spans="1:8" s="1" customFormat="1" ht="13.5" customHeight="1">
      <c r="A292" s="83"/>
      <c r="B292" s="83"/>
      <c r="C292" s="84" t="s">
        <v>30</v>
      </c>
      <c r="D292" s="84" t="s">
        <v>31</v>
      </c>
      <c r="E292" s="83"/>
      <c r="F292" s="83"/>
      <c r="G292" s="83"/>
      <c r="H292" s="85"/>
    </row>
    <row r="293" spans="1:8" s="1" customFormat="1" ht="24" customHeight="1">
      <c r="A293" s="86">
        <v>57</v>
      </c>
      <c r="B293" s="87" t="s">
        <v>346</v>
      </c>
      <c r="C293" s="88" t="s">
        <v>219</v>
      </c>
      <c r="D293" s="88" t="s">
        <v>220</v>
      </c>
      <c r="E293" s="88" t="s">
        <v>141</v>
      </c>
      <c r="F293" s="89">
        <v>1049.14</v>
      </c>
      <c r="G293" s="90"/>
      <c r="H293" s="91"/>
    </row>
    <row r="294" spans="1:8" s="1" customFormat="1" ht="24" customHeight="1">
      <c r="A294" s="86">
        <v>58</v>
      </c>
      <c r="B294" s="87" t="s">
        <v>346</v>
      </c>
      <c r="C294" s="88" t="s">
        <v>221</v>
      </c>
      <c r="D294" s="88" t="s">
        <v>222</v>
      </c>
      <c r="E294" s="88" t="s">
        <v>125</v>
      </c>
      <c r="F294" s="89">
        <v>25</v>
      </c>
      <c r="G294" s="90"/>
      <c r="H294" s="91"/>
    </row>
    <row r="295" spans="1:8" s="1" customFormat="1" ht="13.5" customHeight="1">
      <c r="A295" s="86">
        <v>59</v>
      </c>
      <c r="B295" s="87" t="s">
        <v>503</v>
      </c>
      <c r="C295" s="88" t="s">
        <v>223</v>
      </c>
      <c r="D295" s="88" t="s">
        <v>224</v>
      </c>
      <c r="E295" s="88" t="s">
        <v>73</v>
      </c>
      <c r="F295" s="89">
        <v>8.697</v>
      </c>
      <c r="G295" s="90"/>
      <c r="H295" s="91"/>
    </row>
    <row r="296" spans="1:8" s="1" customFormat="1" ht="13.5" customHeight="1">
      <c r="A296" s="75"/>
      <c r="B296" s="75"/>
      <c r="C296" s="75"/>
      <c r="D296" s="92" t="s">
        <v>504</v>
      </c>
      <c r="E296" s="75"/>
      <c r="F296" s="93">
        <v>1.1448</v>
      </c>
      <c r="G296" s="75"/>
      <c r="H296" s="75"/>
    </row>
    <row r="297" spans="1:8" s="1" customFormat="1" ht="13.5" customHeight="1">
      <c r="A297" s="75"/>
      <c r="B297" s="75"/>
      <c r="C297" s="75"/>
      <c r="D297" s="92" t="s">
        <v>505</v>
      </c>
      <c r="E297" s="75"/>
      <c r="F297" s="93">
        <v>3.228</v>
      </c>
      <c r="G297" s="75"/>
      <c r="H297" s="75"/>
    </row>
    <row r="298" spans="1:8" s="1" customFormat="1" ht="13.5" customHeight="1">
      <c r="A298" s="75"/>
      <c r="B298" s="75"/>
      <c r="C298" s="75"/>
      <c r="D298" s="92" t="s">
        <v>506</v>
      </c>
      <c r="E298" s="75"/>
      <c r="F298" s="93">
        <v>2.144</v>
      </c>
      <c r="G298" s="75"/>
      <c r="H298" s="75"/>
    </row>
    <row r="299" spans="1:8" s="1" customFormat="1" ht="13.5" customHeight="1">
      <c r="A299" s="75"/>
      <c r="B299" s="75"/>
      <c r="C299" s="75"/>
      <c r="D299" s="92" t="s">
        <v>507</v>
      </c>
      <c r="E299" s="75"/>
      <c r="F299" s="93">
        <v>2.18</v>
      </c>
      <c r="G299" s="75"/>
      <c r="H299" s="75"/>
    </row>
    <row r="300" spans="1:8" s="1" customFormat="1" ht="13.5" customHeight="1">
      <c r="A300" s="75"/>
      <c r="B300" s="75"/>
      <c r="C300" s="75"/>
      <c r="D300" s="92" t="s">
        <v>324</v>
      </c>
      <c r="E300" s="75"/>
      <c r="F300" s="93">
        <v>8.6968</v>
      </c>
      <c r="G300" s="75"/>
      <c r="H300" s="75"/>
    </row>
    <row r="301" spans="1:8" s="1" customFormat="1" ht="24" customHeight="1">
      <c r="A301" s="86">
        <v>60</v>
      </c>
      <c r="B301" s="87" t="s">
        <v>503</v>
      </c>
      <c r="C301" s="88" t="s">
        <v>225</v>
      </c>
      <c r="D301" s="88" t="s">
        <v>226</v>
      </c>
      <c r="E301" s="88" t="s">
        <v>73</v>
      </c>
      <c r="F301" s="89">
        <v>0.5</v>
      </c>
      <c r="G301" s="90"/>
      <c r="H301" s="91"/>
    </row>
    <row r="302" spans="1:8" s="1" customFormat="1" ht="13.5" customHeight="1">
      <c r="A302" s="75"/>
      <c r="B302" s="75"/>
      <c r="C302" s="75"/>
      <c r="D302" s="92" t="s">
        <v>508</v>
      </c>
      <c r="E302" s="75"/>
      <c r="F302" s="93">
        <v>0.5</v>
      </c>
      <c r="G302" s="75"/>
      <c r="H302" s="75"/>
    </row>
    <row r="303" spans="1:8" s="1" customFormat="1" ht="13.5" customHeight="1">
      <c r="A303" s="75"/>
      <c r="B303" s="75"/>
      <c r="C303" s="75"/>
      <c r="D303" s="92" t="s">
        <v>324</v>
      </c>
      <c r="E303" s="75"/>
      <c r="F303" s="93">
        <v>0.5</v>
      </c>
      <c r="G303" s="75"/>
      <c r="H303" s="75"/>
    </row>
    <row r="304" spans="1:8" s="1" customFormat="1" ht="24" customHeight="1">
      <c r="A304" s="86">
        <v>61</v>
      </c>
      <c r="B304" s="87" t="s">
        <v>503</v>
      </c>
      <c r="C304" s="88" t="s">
        <v>227</v>
      </c>
      <c r="D304" s="88" t="s">
        <v>228</v>
      </c>
      <c r="E304" s="88" t="s">
        <v>68</v>
      </c>
      <c r="F304" s="89">
        <v>10</v>
      </c>
      <c r="G304" s="90"/>
      <c r="H304" s="91"/>
    </row>
    <row r="305" spans="1:8" s="1" customFormat="1" ht="13.5" customHeight="1">
      <c r="A305" s="75"/>
      <c r="B305" s="75"/>
      <c r="C305" s="75"/>
      <c r="D305" s="92" t="s">
        <v>509</v>
      </c>
      <c r="E305" s="75"/>
      <c r="F305" s="93">
        <v>10</v>
      </c>
      <c r="G305" s="75"/>
      <c r="H305" s="75"/>
    </row>
    <row r="306" spans="1:8" s="1" customFormat="1" ht="13.5" customHeight="1">
      <c r="A306" s="75"/>
      <c r="B306" s="75"/>
      <c r="C306" s="75"/>
      <c r="D306" s="92" t="s">
        <v>324</v>
      </c>
      <c r="E306" s="75"/>
      <c r="F306" s="93">
        <v>10</v>
      </c>
      <c r="G306" s="75"/>
      <c r="H306" s="75"/>
    </row>
    <row r="307" spans="1:8" s="1" customFormat="1" ht="24" customHeight="1">
      <c r="A307" s="86">
        <v>62</v>
      </c>
      <c r="B307" s="87" t="s">
        <v>503</v>
      </c>
      <c r="C307" s="88" t="s">
        <v>229</v>
      </c>
      <c r="D307" s="88" t="s">
        <v>230</v>
      </c>
      <c r="E307" s="88" t="s">
        <v>73</v>
      </c>
      <c r="F307" s="89">
        <v>0.855</v>
      </c>
      <c r="G307" s="90"/>
      <c r="H307" s="91"/>
    </row>
    <row r="308" spans="1:8" s="1" customFormat="1" ht="13.5" customHeight="1">
      <c r="A308" s="75"/>
      <c r="B308" s="75"/>
      <c r="C308" s="75"/>
      <c r="D308" s="92" t="s">
        <v>510</v>
      </c>
      <c r="E308" s="75"/>
      <c r="F308" s="93">
        <v>0</v>
      </c>
      <c r="G308" s="75"/>
      <c r="H308" s="75"/>
    </row>
    <row r="309" spans="1:8" s="1" customFormat="1" ht="13.5" customHeight="1">
      <c r="A309" s="75"/>
      <c r="B309" s="75"/>
      <c r="C309" s="75"/>
      <c r="D309" s="92" t="s">
        <v>511</v>
      </c>
      <c r="E309" s="75"/>
      <c r="F309" s="93">
        <v>0.8548</v>
      </c>
      <c r="G309" s="75"/>
      <c r="H309" s="75"/>
    </row>
    <row r="310" spans="1:8" s="1" customFormat="1" ht="13.5" customHeight="1">
      <c r="A310" s="75"/>
      <c r="B310" s="75"/>
      <c r="C310" s="75"/>
      <c r="D310" s="92" t="s">
        <v>324</v>
      </c>
      <c r="E310" s="75"/>
      <c r="F310" s="93">
        <v>0.8548</v>
      </c>
      <c r="G310" s="75"/>
      <c r="H310" s="75"/>
    </row>
    <row r="311" spans="1:8" s="1" customFormat="1" ht="13.5" customHeight="1">
      <c r="A311" s="83"/>
      <c r="B311" s="83"/>
      <c r="C311" s="84" t="s">
        <v>32</v>
      </c>
      <c r="D311" s="84" t="s">
        <v>33</v>
      </c>
      <c r="E311" s="83"/>
      <c r="F311" s="83"/>
      <c r="G311" s="83"/>
      <c r="H311" s="85"/>
    </row>
    <row r="312" spans="1:9" s="1" customFormat="1" ht="13.5" customHeight="1">
      <c r="A312" s="86">
        <v>63</v>
      </c>
      <c r="B312" s="87" t="s">
        <v>346</v>
      </c>
      <c r="C312" s="88" t="s">
        <v>231</v>
      </c>
      <c r="D312" s="88" t="s">
        <v>232</v>
      </c>
      <c r="E312" s="88" t="s">
        <v>115</v>
      </c>
      <c r="F312" s="89">
        <v>423.741</v>
      </c>
      <c r="G312" s="90"/>
      <c r="H312" s="91"/>
      <c r="I312" s="7"/>
    </row>
    <row r="313" spans="1:8" s="1" customFormat="1" ht="13.5" customHeight="1">
      <c r="A313" s="86">
        <v>64</v>
      </c>
      <c r="B313" s="87" t="s">
        <v>503</v>
      </c>
      <c r="C313" s="88" t="s">
        <v>233</v>
      </c>
      <c r="D313" s="88" t="s">
        <v>234</v>
      </c>
      <c r="E313" s="88" t="s">
        <v>115</v>
      </c>
      <c r="F313" s="89">
        <v>58.357</v>
      </c>
      <c r="G313" s="90"/>
      <c r="H313" s="91"/>
    </row>
    <row r="314" spans="1:8" s="1" customFormat="1" ht="24" customHeight="1">
      <c r="A314" s="86">
        <v>65</v>
      </c>
      <c r="B314" s="87" t="s">
        <v>503</v>
      </c>
      <c r="C314" s="88" t="s">
        <v>235</v>
      </c>
      <c r="D314" s="88" t="s">
        <v>236</v>
      </c>
      <c r="E314" s="88" t="s">
        <v>115</v>
      </c>
      <c r="F314" s="89">
        <v>525.213</v>
      </c>
      <c r="G314" s="90"/>
      <c r="H314" s="91"/>
    </row>
    <row r="315" spans="1:8" s="1" customFormat="1" ht="24" customHeight="1">
      <c r="A315" s="86">
        <v>66</v>
      </c>
      <c r="B315" s="87" t="s">
        <v>503</v>
      </c>
      <c r="C315" s="88" t="s">
        <v>237</v>
      </c>
      <c r="D315" s="88" t="s">
        <v>238</v>
      </c>
      <c r="E315" s="88" t="s">
        <v>115</v>
      </c>
      <c r="F315" s="89">
        <v>58.357</v>
      </c>
      <c r="G315" s="90"/>
      <c r="H315" s="91"/>
    </row>
    <row r="316" spans="1:8" s="1" customFormat="1" ht="24" customHeight="1">
      <c r="A316" s="86">
        <v>67</v>
      </c>
      <c r="B316" s="87" t="s">
        <v>503</v>
      </c>
      <c r="C316" s="88" t="s">
        <v>239</v>
      </c>
      <c r="D316" s="88" t="s">
        <v>240</v>
      </c>
      <c r="E316" s="88" t="s">
        <v>115</v>
      </c>
      <c r="F316" s="89">
        <v>0.27</v>
      </c>
      <c r="G316" s="90"/>
      <c r="H316" s="91"/>
    </row>
    <row r="317" spans="1:8" s="1" customFormat="1" ht="24" customHeight="1">
      <c r="A317" s="86">
        <v>68</v>
      </c>
      <c r="B317" s="87" t="s">
        <v>503</v>
      </c>
      <c r="C317" s="88" t="s">
        <v>241</v>
      </c>
      <c r="D317" s="88" t="s">
        <v>242</v>
      </c>
      <c r="E317" s="88" t="s">
        <v>115</v>
      </c>
      <c r="F317" s="89">
        <v>22.925</v>
      </c>
      <c r="G317" s="90"/>
      <c r="H317" s="91"/>
    </row>
    <row r="318" spans="1:8" s="1" customFormat="1" ht="13.5" customHeight="1">
      <c r="A318" s="75"/>
      <c r="B318" s="75"/>
      <c r="C318" s="75"/>
      <c r="D318" s="92" t="s">
        <v>512</v>
      </c>
      <c r="E318" s="75"/>
      <c r="F318" s="93">
        <v>22.925</v>
      </c>
      <c r="G318" s="75"/>
      <c r="H318" s="75"/>
    </row>
    <row r="319" spans="1:8" s="1" customFormat="1" ht="13.5" customHeight="1">
      <c r="A319" s="75"/>
      <c r="B319" s="75"/>
      <c r="C319" s="75"/>
      <c r="D319" s="92" t="s">
        <v>324</v>
      </c>
      <c r="E319" s="75"/>
      <c r="F319" s="93">
        <v>22.925</v>
      </c>
      <c r="G319" s="75"/>
      <c r="H319" s="75"/>
    </row>
    <row r="320" spans="1:8" s="1" customFormat="1" ht="24" customHeight="1">
      <c r="A320" s="86">
        <v>69</v>
      </c>
      <c r="B320" s="87" t="s">
        <v>503</v>
      </c>
      <c r="C320" s="88" t="s">
        <v>243</v>
      </c>
      <c r="D320" s="88" t="s">
        <v>244</v>
      </c>
      <c r="E320" s="88" t="s">
        <v>115</v>
      </c>
      <c r="F320" s="89">
        <v>0.9</v>
      </c>
      <c r="G320" s="90"/>
      <c r="H320" s="91"/>
    </row>
    <row r="321" spans="1:8" s="1" customFormat="1" ht="24" customHeight="1">
      <c r="A321" s="86">
        <v>70</v>
      </c>
      <c r="B321" s="87" t="s">
        <v>503</v>
      </c>
      <c r="C321" s="88" t="s">
        <v>245</v>
      </c>
      <c r="D321" s="88" t="s">
        <v>246</v>
      </c>
      <c r="E321" s="88" t="s">
        <v>115</v>
      </c>
      <c r="F321" s="89">
        <v>0.035</v>
      </c>
      <c r="G321" s="90"/>
      <c r="H321" s="91"/>
    </row>
    <row r="322" spans="1:8" s="1" customFormat="1" ht="13.5" customHeight="1">
      <c r="A322" s="86">
        <v>71</v>
      </c>
      <c r="B322" s="87" t="s">
        <v>513</v>
      </c>
      <c r="C322" s="88" t="s">
        <v>247</v>
      </c>
      <c r="D322" s="88" t="s">
        <v>248</v>
      </c>
      <c r="E322" s="88" t="s">
        <v>73</v>
      </c>
      <c r="F322" s="89">
        <v>62.752</v>
      </c>
      <c r="G322" s="90"/>
      <c r="H322" s="91"/>
    </row>
    <row r="323" spans="1:8" s="1" customFormat="1" ht="13.5" customHeight="1">
      <c r="A323" s="75"/>
      <c r="B323" s="75"/>
      <c r="C323" s="75"/>
      <c r="D323" s="92" t="s">
        <v>514</v>
      </c>
      <c r="E323" s="75"/>
      <c r="F323" s="93">
        <v>23.088</v>
      </c>
      <c r="G323" s="75"/>
      <c r="H323" s="75"/>
    </row>
    <row r="324" spans="1:8" s="1" customFormat="1" ht="13.5" customHeight="1">
      <c r="A324" s="75"/>
      <c r="B324" s="75"/>
      <c r="C324" s="75"/>
      <c r="D324" s="92" t="s">
        <v>515</v>
      </c>
      <c r="E324" s="75"/>
      <c r="F324" s="93">
        <v>39.664</v>
      </c>
      <c r="G324" s="75"/>
      <c r="H324" s="75"/>
    </row>
    <row r="325" spans="1:8" s="1" customFormat="1" ht="13.5" customHeight="1">
      <c r="A325" s="75"/>
      <c r="B325" s="75"/>
      <c r="C325" s="75"/>
      <c r="D325" s="92" t="s">
        <v>324</v>
      </c>
      <c r="E325" s="75"/>
      <c r="F325" s="93">
        <v>62.752</v>
      </c>
      <c r="G325" s="75"/>
      <c r="H325" s="75"/>
    </row>
    <row r="326" spans="1:8" s="1" customFormat="1" ht="6.75" customHeight="1">
      <c r="A326" s="71"/>
      <c r="B326" s="71"/>
      <c r="C326" s="71"/>
      <c r="D326" s="71"/>
      <c r="E326" s="71"/>
      <c r="F326" s="71"/>
      <c r="G326" s="71"/>
      <c r="H326" s="71"/>
    </row>
    <row r="327" spans="1:8" s="1" customFormat="1" ht="15" customHeight="1">
      <c r="A327" s="80"/>
      <c r="B327" s="80"/>
      <c r="C327" s="80"/>
      <c r="D327" s="81" t="s">
        <v>35</v>
      </c>
      <c r="E327" s="80"/>
      <c r="F327" s="80"/>
      <c r="G327" s="80"/>
      <c r="H327" s="82"/>
    </row>
    <row r="328" spans="1:8" s="1" customFormat="1" ht="13.5" customHeight="1">
      <c r="A328" s="83"/>
      <c r="B328" s="83"/>
      <c r="C328" s="84" t="s">
        <v>36</v>
      </c>
      <c r="D328" s="84" t="s">
        <v>37</v>
      </c>
      <c r="E328" s="83"/>
      <c r="F328" s="83"/>
      <c r="G328" s="83"/>
      <c r="H328" s="85"/>
    </row>
    <row r="329" spans="1:8" s="1" customFormat="1" ht="24" customHeight="1">
      <c r="A329" s="86">
        <v>72</v>
      </c>
      <c r="B329" s="87" t="s">
        <v>36</v>
      </c>
      <c r="C329" s="88" t="s">
        <v>249</v>
      </c>
      <c r="D329" s="88" t="s">
        <v>250</v>
      </c>
      <c r="E329" s="88" t="s">
        <v>141</v>
      </c>
      <c r="F329" s="89">
        <v>556.888</v>
      </c>
      <c r="G329" s="90"/>
      <c r="H329" s="91"/>
    </row>
    <row r="330" spans="1:8" s="1" customFormat="1" ht="34.5" customHeight="1">
      <c r="A330" s="75"/>
      <c r="B330" s="75"/>
      <c r="C330" s="75"/>
      <c r="D330" s="92" t="s">
        <v>516</v>
      </c>
      <c r="E330" s="75"/>
      <c r="F330" s="93">
        <v>556.8876</v>
      </c>
      <c r="G330" s="75"/>
      <c r="H330" s="75"/>
    </row>
    <row r="331" spans="1:8" s="1" customFormat="1" ht="13.5" customHeight="1">
      <c r="A331" s="75"/>
      <c r="B331" s="75"/>
      <c r="C331" s="75"/>
      <c r="D331" s="92" t="s">
        <v>324</v>
      </c>
      <c r="E331" s="75"/>
      <c r="F331" s="93">
        <v>556.8876</v>
      </c>
      <c r="G331" s="75"/>
      <c r="H331" s="75"/>
    </row>
    <row r="332" spans="1:8" s="1" customFormat="1" ht="24" customHeight="1">
      <c r="A332" s="86">
        <v>73</v>
      </c>
      <c r="B332" s="87" t="s">
        <v>517</v>
      </c>
      <c r="C332" s="88" t="s">
        <v>518</v>
      </c>
      <c r="D332" s="88" t="s">
        <v>251</v>
      </c>
      <c r="E332" s="88" t="s">
        <v>141</v>
      </c>
      <c r="F332" s="89">
        <v>640.421</v>
      </c>
      <c r="G332" s="90"/>
      <c r="H332" s="91"/>
    </row>
    <row r="333" spans="1:8" s="1" customFormat="1" ht="13.5" customHeight="1">
      <c r="A333" s="75"/>
      <c r="B333" s="75"/>
      <c r="C333" s="75"/>
      <c r="D333" s="92" t="s">
        <v>519</v>
      </c>
      <c r="E333" s="75"/>
      <c r="F333" s="93">
        <v>640.421</v>
      </c>
      <c r="G333" s="75"/>
      <c r="H333" s="75"/>
    </row>
    <row r="334" spans="1:8" s="1" customFormat="1" ht="24" customHeight="1">
      <c r="A334" s="86">
        <v>74</v>
      </c>
      <c r="B334" s="87" t="s">
        <v>36</v>
      </c>
      <c r="C334" s="88" t="s">
        <v>249</v>
      </c>
      <c r="D334" s="88" t="s">
        <v>250</v>
      </c>
      <c r="E334" s="88" t="s">
        <v>141</v>
      </c>
      <c r="F334" s="89">
        <v>89.27</v>
      </c>
      <c r="G334" s="90"/>
      <c r="H334" s="91"/>
    </row>
    <row r="335" spans="1:8" s="1" customFormat="1" ht="13.5" customHeight="1">
      <c r="A335" s="75"/>
      <c r="B335" s="75"/>
      <c r="C335" s="75"/>
      <c r="D335" s="92" t="s">
        <v>520</v>
      </c>
      <c r="E335" s="75"/>
      <c r="F335" s="93">
        <v>0</v>
      </c>
      <c r="G335" s="75"/>
      <c r="H335" s="75"/>
    </row>
    <row r="336" spans="1:8" s="1" customFormat="1" ht="13.5" customHeight="1">
      <c r="A336" s="75"/>
      <c r="B336" s="75"/>
      <c r="C336" s="75"/>
      <c r="D336" s="92" t="s">
        <v>521</v>
      </c>
      <c r="E336" s="75"/>
      <c r="F336" s="93">
        <v>20.133</v>
      </c>
      <c r="G336" s="75"/>
      <c r="H336" s="75"/>
    </row>
    <row r="337" spans="1:8" s="1" customFormat="1" ht="13.5" customHeight="1">
      <c r="A337" s="75"/>
      <c r="B337" s="75"/>
      <c r="C337" s="75"/>
      <c r="D337" s="92" t="s">
        <v>522</v>
      </c>
      <c r="E337" s="75"/>
      <c r="F337" s="93">
        <v>36.636</v>
      </c>
      <c r="G337" s="75"/>
      <c r="H337" s="75"/>
    </row>
    <row r="338" spans="1:8" s="1" customFormat="1" ht="13.5" customHeight="1">
      <c r="A338" s="75"/>
      <c r="B338" s="75"/>
      <c r="C338" s="75"/>
      <c r="D338" s="92" t="s">
        <v>523</v>
      </c>
      <c r="E338" s="75"/>
      <c r="F338" s="93">
        <v>32.5005</v>
      </c>
      <c r="G338" s="75"/>
      <c r="H338" s="75"/>
    </row>
    <row r="339" spans="1:8" s="1" customFormat="1" ht="13.5" customHeight="1">
      <c r="A339" s="75"/>
      <c r="B339" s="75"/>
      <c r="C339" s="75"/>
      <c r="D339" s="92" t="s">
        <v>324</v>
      </c>
      <c r="E339" s="75"/>
      <c r="F339" s="93">
        <v>89.2695</v>
      </c>
      <c r="G339" s="75"/>
      <c r="H339" s="75"/>
    </row>
    <row r="340" spans="1:8" s="1" customFormat="1" ht="24" customHeight="1">
      <c r="A340" s="86">
        <v>75</v>
      </c>
      <c r="B340" s="87" t="s">
        <v>517</v>
      </c>
      <c r="C340" s="88" t="s">
        <v>524</v>
      </c>
      <c r="D340" s="88" t="s">
        <v>251</v>
      </c>
      <c r="E340" s="88" t="s">
        <v>141</v>
      </c>
      <c r="F340" s="89">
        <v>102.661</v>
      </c>
      <c r="G340" s="90"/>
      <c r="H340" s="91"/>
    </row>
    <row r="341" spans="1:8" s="1" customFormat="1" ht="13.5" customHeight="1">
      <c r="A341" s="75"/>
      <c r="B341" s="75"/>
      <c r="C341" s="75"/>
      <c r="D341" s="92" t="s">
        <v>525</v>
      </c>
      <c r="E341" s="75"/>
      <c r="F341" s="93">
        <v>102.661</v>
      </c>
      <c r="G341" s="75"/>
      <c r="H341" s="75"/>
    </row>
    <row r="342" spans="1:8" s="1" customFormat="1" ht="24" customHeight="1">
      <c r="A342" s="86">
        <v>76</v>
      </c>
      <c r="B342" s="87" t="s">
        <v>36</v>
      </c>
      <c r="C342" s="88" t="s">
        <v>252</v>
      </c>
      <c r="D342" s="88" t="s">
        <v>253</v>
      </c>
      <c r="E342" s="88" t="s">
        <v>141</v>
      </c>
      <c r="F342" s="89">
        <v>646.157</v>
      </c>
      <c r="G342" s="90"/>
      <c r="H342" s="91"/>
    </row>
    <row r="343" spans="1:8" s="1" customFormat="1" ht="34.5" customHeight="1">
      <c r="A343" s="75"/>
      <c r="B343" s="75"/>
      <c r="C343" s="75"/>
      <c r="D343" s="92" t="s">
        <v>516</v>
      </c>
      <c r="E343" s="75"/>
      <c r="F343" s="93">
        <v>556.8876</v>
      </c>
      <c r="G343" s="75"/>
      <c r="H343" s="75"/>
    </row>
    <row r="344" spans="1:8" s="1" customFormat="1" ht="13.5" customHeight="1">
      <c r="A344" s="75"/>
      <c r="B344" s="75"/>
      <c r="C344" s="75"/>
      <c r="D344" s="92" t="s">
        <v>409</v>
      </c>
      <c r="E344" s="75"/>
      <c r="F344" s="93">
        <v>556.8876</v>
      </c>
      <c r="G344" s="75"/>
      <c r="H344" s="75"/>
    </row>
    <row r="345" spans="1:8" s="1" customFormat="1" ht="13.5" customHeight="1">
      <c r="A345" s="75"/>
      <c r="B345" s="75"/>
      <c r="C345" s="75"/>
      <c r="D345" s="92" t="s">
        <v>520</v>
      </c>
      <c r="E345" s="75"/>
      <c r="F345" s="93">
        <v>0</v>
      </c>
      <c r="G345" s="75"/>
      <c r="H345" s="75"/>
    </row>
    <row r="346" spans="1:8" s="1" customFormat="1" ht="13.5" customHeight="1">
      <c r="A346" s="75"/>
      <c r="B346" s="75"/>
      <c r="C346" s="75"/>
      <c r="D346" s="92" t="s">
        <v>521</v>
      </c>
      <c r="E346" s="75"/>
      <c r="F346" s="93">
        <v>20.133</v>
      </c>
      <c r="G346" s="75"/>
      <c r="H346" s="75"/>
    </row>
    <row r="347" spans="1:8" s="1" customFormat="1" ht="13.5" customHeight="1">
      <c r="A347" s="75"/>
      <c r="B347" s="75"/>
      <c r="C347" s="75"/>
      <c r="D347" s="92" t="s">
        <v>522</v>
      </c>
      <c r="E347" s="75"/>
      <c r="F347" s="93">
        <v>36.636</v>
      </c>
      <c r="G347" s="75"/>
      <c r="H347" s="75"/>
    </row>
    <row r="348" spans="1:8" s="1" customFormat="1" ht="13.5" customHeight="1">
      <c r="A348" s="75"/>
      <c r="B348" s="75"/>
      <c r="C348" s="75"/>
      <c r="D348" s="92" t="s">
        <v>523</v>
      </c>
      <c r="E348" s="75"/>
      <c r="F348" s="93">
        <v>32.5005</v>
      </c>
      <c r="G348" s="75"/>
      <c r="H348" s="75"/>
    </row>
    <row r="349" spans="1:8" s="1" customFormat="1" ht="13.5" customHeight="1">
      <c r="A349" s="75"/>
      <c r="B349" s="75"/>
      <c r="C349" s="75"/>
      <c r="D349" s="92" t="s">
        <v>409</v>
      </c>
      <c r="E349" s="75"/>
      <c r="F349" s="93">
        <v>89.2695</v>
      </c>
      <c r="G349" s="75"/>
      <c r="H349" s="75"/>
    </row>
    <row r="350" spans="1:8" s="1" customFormat="1" ht="13.5" customHeight="1">
      <c r="A350" s="75"/>
      <c r="B350" s="75"/>
      <c r="C350" s="75"/>
      <c r="D350" s="92" t="s">
        <v>324</v>
      </c>
      <c r="E350" s="75"/>
      <c r="F350" s="93">
        <v>646.1571</v>
      </c>
      <c r="G350" s="75"/>
      <c r="H350" s="75"/>
    </row>
    <row r="351" spans="1:8" s="1" customFormat="1" ht="13.5" customHeight="1">
      <c r="A351" s="86">
        <v>77</v>
      </c>
      <c r="B351" s="87" t="s">
        <v>358</v>
      </c>
      <c r="C351" s="88" t="s">
        <v>526</v>
      </c>
      <c r="D351" s="88" t="s">
        <v>149</v>
      </c>
      <c r="E351" s="88" t="s">
        <v>141</v>
      </c>
      <c r="F351" s="89">
        <v>743.081</v>
      </c>
      <c r="G351" s="90"/>
      <c r="H351" s="91"/>
    </row>
    <row r="352" spans="1:8" s="1" customFormat="1" ht="13.5" customHeight="1">
      <c r="A352" s="75"/>
      <c r="B352" s="75"/>
      <c r="C352" s="75"/>
      <c r="D352" s="92" t="s">
        <v>527</v>
      </c>
      <c r="E352" s="75"/>
      <c r="F352" s="93">
        <v>743.081</v>
      </c>
      <c r="G352" s="75"/>
      <c r="H352" s="75"/>
    </row>
    <row r="353" spans="1:8" s="1" customFormat="1" ht="13.5" customHeight="1">
      <c r="A353" s="86">
        <v>78</v>
      </c>
      <c r="B353" s="87" t="s">
        <v>36</v>
      </c>
      <c r="C353" s="88" t="s">
        <v>254</v>
      </c>
      <c r="D353" s="88" t="s">
        <v>255</v>
      </c>
      <c r="E353" s="88" t="s">
        <v>256</v>
      </c>
      <c r="F353" s="89">
        <v>3.15</v>
      </c>
      <c r="G353" s="90"/>
      <c r="H353" s="91"/>
    </row>
    <row r="354" spans="1:8" s="1" customFormat="1" ht="13.5" customHeight="1">
      <c r="A354" s="83"/>
      <c r="B354" s="83"/>
      <c r="C354" s="84" t="s">
        <v>38</v>
      </c>
      <c r="D354" s="84" t="s">
        <v>39</v>
      </c>
      <c r="E354" s="83"/>
      <c r="F354" s="83"/>
      <c r="G354" s="83"/>
      <c r="H354" s="85"/>
    </row>
    <row r="355" spans="1:8" s="1" customFormat="1" ht="24" customHeight="1">
      <c r="A355" s="86">
        <v>79</v>
      </c>
      <c r="B355" s="87" t="s">
        <v>38</v>
      </c>
      <c r="C355" s="88" t="s">
        <v>257</v>
      </c>
      <c r="D355" s="88" t="s">
        <v>258</v>
      </c>
      <c r="E355" s="88" t="s">
        <v>141</v>
      </c>
      <c r="F355" s="89">
        <v>548.055</v>
      </c>
      <c r="G355" s="90"/>
      <c r="H355" s="91"/>
    </row>
    <row r="356" spans="1:8" s="1" customFormat="1" ht="34.5" customHeight="1">
      <c r="A356" s="75"/>
      <c r="B356" s="75"/>
      <c r="C356" s="75"/>
      <c r="D356" s="92" t="s">
        <v>528</v>
      </c>
      <c r="E356" s="75"/>
      <c r="F356" s="93">
        <v>464.073</v>
      </c>
      <c r="G356" s="75"/>
      <c r="H356" s="75"/>
    </row>
    <row r="357" spans="1:8" s="1" customFormat="1" ht="13.5" customHeight="1">
      <c r="A357" s="75"/>
      <c r="B357" s="75"/>
      <c r="C357" s="75"/>
      <c r="D357" s="92" t="s">
        <v>409</v>
      </c>
      <c r="E357" s="75"/>
      <c r="F357" s="93">
        <v>464.073</v>
      </c>
      <c r="G357" s="75"/>
      <c r="H357" s="75"/>
    </row>
    <row r="358" spans="1:8" s="1" customFormat="1" ht="13.5" customHeight="1">
      <c r="A358" s="75"/>
      <c r="B358" s="75"/>
      <c r="C358" s="75"/>
      <c r="D358" s="92" t="s">
        <v>520</v>
      </c>
      <c r="E358" s="75"/>
      <c r="F358" s="93">
        <v>0</v>
      </c>
      <c r="G358" s="75"/>
      <c r="H358" s="75"/>
    </row>
    <row r="359" spans="1:8" s="1" customFormat="1" ht="13.5" customHeight="1">
      <c r="A359" s="75"/>
      <c r="B359" s="75"/>
      <c r="C359" s="75"/>
      <c r="D359" s="92" t="s">
        <v>529</v>
      </c>
      <c r="E359" s="75"/>
      <c r="F359" s="93">
        <v>20.951</v>
      </c>
      <c r="G359" s="75"/>
      <c r="H359" s="75"/>
    </row>
    <row r="360" spans="1:8" s="1" customFormat="1" ht="13.5" customHeight="1">
      <c r="A360" s="75"/>
      <c r="B360" s="75"/>
      <c r="C360" s="75"/>
      <c r="D360" s="92" t="s">
        <v>530</v>
      </c>
      <c r="E360" s="75"/>
      <c r="F360" s="93">
        <v>30.53</v>
      </c>
      <c r="G360" s="75"/>
      <c r="H360" s="75"/>
    </row>
    <row r="361" spans="1:8" s="1" customFormat="1" ht="13.5" customHeight="1">
      <c r="A361" s="75"/>
      <c r="B361" s="75"/>
      <c r="C361" s="75"/>
      <c r="D361" s="92" t="s">
        <v>523</v>
      </c>
      <c r="E361" s="75"/>
      <c r="F361" s="93">
        <v>32.5005</v>
      </c>
      <c r="G361" s="75"/>
      <c r="H361" s="75"/>
    </row>
    <row r="362" spans="1:8" s="1" customFormat="1" ht="13.5" customHeight="1">
      <c r="A362" s="75"/>
      <c r="B362" s="75"/>
      <c r="C362" s="75"/>
      <c r="D362" s="92" t="s">
        <v>409</v>
      </c>
      <c r="E362" s="75"/>
      <c r="F362" s="93">
        <v>83.9815</v>
      </c>
      <c r="G362" s="75"/>
      <c r="H362" s="75"/>
    </row>
    <row r="363" spans="1:8" s="1" customFormat="1" ht="13.5" customHeight="1">
      <c r="A363" s="75"/>
      <c r="B363" s="75"/>
      <c r="C363" s="75"/>
      <c r="D363" s="92" t="s">
        <v>324</v>
      </c>
      <c r="E363" s="75"/>
      <c r="F363" s="93">
        <v>548.0545</v>
      </c>
      <c r="G363" s="75"/>
      <c r="H363" s="75"/>
    </row>
    <row r="364" spans="1:8" s="1" customFormat="1" ht="24" customHeight="1">
      <c r="A364" s="86">
        <v>80</v>
      </c>
      <c r="B364" s="87" t="s">
        <v>531</v>
      </c>
      <c r="C364" s="88" t="s">
        <v>259</v>
      </c>
      <c r="D364" s="88" t="s">
        <v>260</v>
      </c>
      <c r="E364" s="88" t="s">
        <v>141</v>
      </c>
      <c r="F364" s="89">
        <v>602.861</v>
      </c>
      <c r="G364" s="90"/>
      <c r="H364" s="91"/>
    </row>
    <row r="365" spans="1:8" s="1" customFormat="1" ht="13.5" customHeight="1">
      <c r="A365" s="75"/>
      <c r="B365" s="75"/>
      <c r="C365" s="75"/>
      <c r="D365" s="92" t="s">
        <v>532</v>
      </c>
      <c r="E365" s="75"/>
      <c r="F365" s="93">
        <v>602.861</v>
      </c>
      <c r="G365" s="75"/>
      <c r="H365" s="75"/>
    </row>
    <row r="366" spans="1:8" s="1" customFormat="1" ht="24" customHeight="1">
      <c r="A366" s="86">
        <v>81</v>
      </c>
      <c r="B366" s="87" t="s">
        <v>38</v>
      </c>
      <c r="C366" s="88" t="s">
        <v>261</v>
      </c>
      <c r="D366" s="88" t="s">
        <v>262</v>
      </c>
      <c r="E366" s="88" t="s">
        <v>141</v>
      </c>
      <c r="F366" s="89">
        <v>38.5</v>
      </c>
      <c r="G366" s="90"/>
      <c r="H366" s="91"/>
    </row>
    <row r="367" spans="1:8" s="1" customFormat="1" ht="13.5" customHeight="1">
      <c r="A367" s="75"/>
      <c r="B367" s="75"/>
      <c r="C367" s="75"/>
      <c r="D367" s="92" t="s">
        <v>533</v>
      </c>
      <c r="E367" s="75"/>
      <c r="F367" s="93">
        <v>38.5</v>
      </c>
      <c r="G367" s="75"/>
      <c r="H367" s="75"/>
    </row>
    <row r="368" spans="1:8" s="1" customFormat="1" ht="13.5" customHeight="1">
      <c r="A368" s="75"/>
      <c r="B368" s="75"/>
      <c r="C368" s="75"/>
      <c r="D368" s="92" t="s">
        <v>324</v>
      </c>
      <c r="E368" s="75"/>
      <c r="F368" s="93">
        <v>38.5</v>
      </c>
      <c r="G368" s="75"/>
      <c r="H368" s="75"/>
    </row>
    <row r="369" spans="1:8" s="1" customFormat="1" ht="24" customHeight="1">
      <c r="A369" s="86">
        <v>82</v>
      </c>
      <c r="B369" s="87" t="s">
        <v>531</v>
      </c>
      <c r="C369" s="88" t="s">
        <v>263</v>
      </c>
      <c r="D369" s="88" t="s">
        <v>264</v>
      </c>
      <c r="E369" s="88" t="s">
        <v>141</v>
      </c>
      <c r="F369" s="89">
        <v>42.35</v>
      </c>
      <c r="G369" s="90"/>
      <c r="H369" s="91"/>
    </row>
    <row r="370" spans="1:8" s="1" customFormat="1" ht="13.5" customHeight="1">
      <c r="A370" s="75"/>
      <c r="B370" s="75"/>
      <c r="C370" s="75"/>
      <c r="D370" s="92" t="s">
        <v>534</v>
      </c>
      <c r="E370" s="75"/>
      <c r="F370" s="93">
        <v>42.35</v>
      </c>
      <c r="G370" s="75"/>
      <c r="H370" s="75"/>
    </row>
    <row r="371" spans="1:8" s="1" customFormat="1" ht="13.5" customHeight="1">
      <c r="A371" s="86">
        <v>83</v>
      </c>
      <c r="B371" s="87" t="s">
        <v>38</v>
      </c>
      <c r="C371" s="88" t="s">
        <v>265</v>
      </c>
      <c r="D371" s="88" t="s">
        <v>266</v>
      </c>
      <c r="E371" s="88" t="s">
        <v>141</v>
      </c>
      <c r="F371" s="89">
        <v>504</v>
      </c>
      <c r="G371" s="90"/>
      <c r="H371" s="91"/>
    </row>
    <row r="372" spans="1:8" s="1" customFormat="1" ht="24" customHeight="1">
      <c r="A372" s="86">
        <v>84</v>
      </c>
      <c r="B372" s="87" t="s">
        <v>38</v>
      </c>
      <c r="C372" s="88" t="s">
        <v>267</v>
      </c>
      <c r="D372" s="88" t="s">
        <v>268</v>
      </c>
      <c r="E372" s="88" t="s">
        <v>125</v>
      </c>
      <c r="F372" s="89">
        <v>432</v>
      </c>
      <c r="G372" s="90"/>
      <c r="H372" s="91"/>
    </row>
    <row r="373" spans="1:8" s="1" customFormat="1" ht="13.5" customHeight="1">
      <c r="A373" s="75"/>
      <c r="B373" s="75"/>
      <c r="C373" s="75"/>
      <c r="D373" s="92" t="s">
        <v>535</v>
      </c>
      <c r="E373" s="75"/>
      <c r="F373" s="93">
        <v>432</v>
      </c>
      <c r="G373" s="75"/>
      <c r="H373" s="75"/>
    </row>
    <row r="374" spans="1:8" s="1" customFormat="1" ht="13.5" customHeight="1">
      <c r="A374" s="75"/>
      <c r="B374" s="75"/>
      <c r="C374" s="75"/>
      <c r="D374" s="92" t="s">
        <v>324</v>
      </c>
      <c r="E374" s="75"/>
      <c r="F374" s="93">
        <v>432</v>
      </c>
      <c r="G374" s="75"/>
      <c r="H374" s="75"/>
    </row>
    <row r="375" spans="1:8" s="1" customFormat="1" ht="24" customHeight="1">
      <c r="A375" s="86">
        <v>85</v>
      </c>
      <c r="B375" s="87" t="s">
        <v>38</v>
      </c>
      <c r="C375" s="88" t="s">
        <v>269</v>
      </c>
      <c r="D375" s="88" t="s">
        <v>270</v>
      </c>
      <c r="E375" s="88" t="s">
        <v>141</v>
      </c>
      <c r="F375" s="89">
        <v>99.66</v>
      </c>
      <c r="G375" s="90"/>
      <c r="H375" s="91"/>
    </row>
    <row r="376" spans="1:8" s="1" customFormat="1" ht="13.5" customHeight="1">
      <c r="A376" s="75"/>
      <c r="B376" s="75"/>
      <c r="C376" s="75"/>
      <c r="D376" s="92" t="s">
        <v>536</v>
      </c>
      <c r="E376" s="75"/>
      <c r="F376" s="93">
        <v>99.66</v>
      </c>
      <c r="G376" s="75"/>
      <c r="H376" s="75"/>
    </row>
    <row r="377" spans="1:8" s="1" customFormat="1" ht="13.5" customHeight="1">
      <c r="A377" s="75"/>
      <c r="B377" s="75"/>
      <c r="C377" s="75"/>
      <c r="D377" s="92" t="s">
        <v>324</v>
      </c>
      <c r="E377" s="75"/>
      <c r="F377" s="93">
        <v>99.66</v>
      </c>
      <c r="G377" s="75"/>
      <c r="H377" s="75"/>
    </row>
    <row r="378" spans="1:9" s="1" customFormat="1" ht="13.5" customHeight="1">
      <c r="A378" s="86">
        <v>86</v>
      </c>
      <c r="B378" s="87" t="s">
        <v>38</v>
      </c>
      <c r="C378" s="88" t="s">
        <v>271</v>
      </c>
      <c r="D378" s="88" t="s">
        <v>272</v>
      </c>
      <c r="E378" s="88" t="s">
        <v>256</v>
      </c>
      <c r="F378" s="89">
        <v>5.58</v>
      </c>
      <c r="G378" s="90"/>
      <c r="H378" s="91"/>
      <c r="I378" s="7"/>
    </row>
    <row r="379" spans="1:8" s="1" customFormat="1" ht="13.5" customHeight="1">
      <c r="A379" s="83"/>
      <c r="B379" s="83"/>
      <c r="C379" s="84" t="s">
        <v>40</v>
      </c>
      <c r="D379" s="84" t="s">
        <v>41</v>
      </c>
      <c r="E379" s="83"/>
      <c r="F379" s="83"/>
      <c r="G379" s="83"/>
      <c r="H379" s="85"/>
    </row>
    <row r="380" spans="1:8" s="1" customFormat="1" ht="24" customHeight="1">
      <c r="A380" s="86">
        <v>87</v>
      </c>
      <c r="B380" s="87" t="s">
        <v>40</v>
      </c>
      <c r="C380" s="100" t="s">
        <v>273</v>
      </c>
      <c r="D380" s="100" t="s">
        <v>537</v>
      </c>
      <c r="E380" s="88" t="s">
        <v>125</v>
      </c>
      <c r="F380" s="89">
        <v>314.5</v>
      </c>
      <c r="G380" s="90"/>
      <c r="H380" s="91"/>
    </row>
    <row r="381" spans="1:8" s="1" customFormat="1" ht="13.5" customHeight="1">
      <c r="A381" s="75"/>
      <c r="B381" s="75"/>
      <c r="C381" s="75"/>
      <c r="D381" s="92" t="s">
        <v>538</v>
      </c>
      <c r="E381" s="75"/>
      <c r="F381" s="93">
        <v>79.2</v>
      </c>
      <c r="G381" s="75"/>
      <c r="H381" s="75"/>
    </row>
    <row r="382" spans="1:8" s="1" customFormat="1" ht="13.5" customHeight="1">
      <c r="A382" s="75"/>
      <c r="B382" s="75"/>
      <c r="C382" s="75"/>
      <c r="D382" s="92" t="s">
        <v>539</v>
      </c>
      <c r="E382" s="75"/>
      <c r="F382" s="93">
        <v>34</v>
      </c>
      <c r="G382" s="75"/>
      <c r="H382" s="75"/>
    </row>
    <row r="383" spans="1:8" s="1" customFormat="1" ht="13.5" customHeight="1">
      <c r="A383" s="75"/>
      <c r="B383" s="75"/>
      <c r="C383" s="75"/>
      <c r="D383" s="92" t="s">
        <v>540</v>
      </c>
      <c r="E383" s="75"/>
      <c r="F383" s="93">
        <v>61.2</v>
      </c>
      <c r="G383" s="75"/>
      <c r="H383" s="75"/>
    </row>
    <row r="384" spans="1:8" s="1" customFormat="1" ht="13.5" customHeight="1">
      <c r="A384" s="75"/>
      <c r="B384" s="75"/>
      <c r="C384" s="75"/>
      <c r="D384" s="92" t="s">
        <v>541</v>
      </c>
      <c r="E384" s="75"/>
      <c r="F384" s="93">
        <v>81</v>
      </c>
      <c r="G384" s="75"/>
      <c r="H384" s="75"/>
    </row>
    <row r="385" spans="1:8" s="1" customFormat="1" ht="13.5" customHeight="1">
      <c r="A385" s="75"/>
      <c r="B385" s="75"/>
      <c r="C385" s="75"/>
      <c r="D385" s="92" t="s">
        <v>542</v>
      </c>
      <c r="E385" s="75"/>
      <c r="F385" s="93">
        <v>55.6</v>
      </c>
      <c r="G385" s="75"/>
      <c r="H385" s="75"/>
    </row>
    <row r="386" spans="1:8" s="1" customFormat="1" ht="13.5" customHeight="1">
      <c r="A386" s="75"/>
      <c r="B386" s="75"/>
      <c r="C386" s="75"/>
      <c r="D386" s="92" t="s">
        <v>543</v>
      </c>
      <c r="E386" s="75"/>
      <c r="F386" s="93">
        <v>3.5</v>
      </c>
      <c r="G386" s="75"/>
      <c r="H386" s="75"/>
    </row>
    <row r="387" spans="1:8" s="1" customFormat="1" ht="13.5" customHeight="1">
      <c r="A387" s="75"/>
      <c r="B387" s="75"/>
      <c r="C387" s="75"/>
      <c r="D387" s="92" t="s">
        <v>324</v>
      </c>
      <c r="E387" s="75"/>
      <c r="F387" s="93">
        <v>314.5</v>
      </c>
      <c r="G387" s="75"/>
      <c r="H387" s="75"/>
    </row>
    <row r="388" spans="1:8" s="1" customFormat="1" ht="24" customHeight="1">
      <c r="A388" s="86">
        <v>88</v>
      </c>
      <c r="B388" s="87" t="s">
        <v>40</v>
      </c>
      <c r="C388" s="100" t="s">
        <v>275</v>
      </c>
      <c r="D388" s="100" t="s">
        <v>276</v>
      </c>
      <c r="E388" s="88" t="s">
        <v>125</v>
      </c>
      <c r="F388" s="89">
        <v>92.16</v>
      </c>
      <c r="G388" s="90"/>
      <c r="H388" s="91"/>
    </row>
    <row r="389" spans="1:8" s="1" customFormat="1" ht="13.5" customHeight="1">
      <c r="A389" s="75"/>
      <c r="B389" s="75"/>
      <c r="C389" s="75"/>
      <c r="D389" s="92" t="s">
        <v>544</v>
      </c>
      <c r="E389" s="75"/>
      <c r="F389" s="93">
        <v>92.16</v>
      </c>
      <c r="G389" s="75"/>
      <c r="H389" s="75"/>
    </row>
    <row r="390" spans="1:8" s="1" customFormat="1" ht="13.5" customHeight="1">
      <c r="A390" s="75"/>
      <c r="B390" s="75"/>
      <c r="C390" s="75"/>
      <c r="D390" s="92" t="s">
        <v>324</v>
      </c>
      <c r="E390" s="75"/>
      <c r="F390" s="93">
        <v>92.16</v>
      </c>
      <c r="G390" s="75"/>
      <c r="H390" s="75"/>
    </row>
    <row r="391" spans="1:8" s="1" customFormat="1" ht="24" customHeight="1">
      <c r="A391" s="86">
        <v>89</v>
      </c>
      <c r="B391" s="87" t="s">
        <v>40</v>
      </c>
      <c r="C391" s="100" t="s">
        <v>277</v>
      </c>
      <c r="D391" s="100" t="s">
        <v>278</v>
      </c>
      <c r="E391" s="88" t="s">
        <v>125</v>
      </c>
      <c r="F391" s="89">
        <v>67.5</v>
      </c>
      <c r="G391" s="90"/>
      <c r="H391" s="91"/>
    </row>
    <row r="392" spans="1:8" s="1" customFormat="1" ht="13.5" customHeight="1">
      <c r="A392" s="75"/>
      <c r="B392" s="75"/>
      <c r="C392" s="75"/>
      <c r="D392" s="92" t="s">
        <v>545</v>
      </c>
      <c r="E392" s="75"/>
      <c r="F392" s="93">
        <v>67.5</v>
      </c>
      <c r="G392" s="75"/>
      <c r="H392" s="75"/>
    </row>
    <row r="393" spans="1:8" s="1" customFormat="1" ht="13.5" customHeight="1">
      <c r="A393" s="75"/>
      <c r="B393" s="75"/>
      <c r="C393" s="75"/>
      <c r="D393" s="92" t="s">
        <v>324</v>
      </c>
      <c r="E393" s="75"/>
      <c r="F393" s="93">
        <v>67.5</v>
      </c>
      <c r="G393" s="75"/>
      <c r="H393" s="75"/>
    </row>
    <row r="394" spans="1:8" s="1" customFormat="1" ht="13.5" customHeight="1">
      <c r="A394" s="86">
        <v>90</v>
      </c>
      <c r="B394" s="87" t="s">
        <v>40</v>
      </c>
      <c r="C394" s="88" t="s">
        <v>279</v>
      </c>
      <c r="D394" s="88" t="s">
        <v>280</v>
      </c>
      <c r="E394" s="88" t="s">
        <v>256</v>
      </c>
      <c r="F394" s="89">
        <v>7.99</v>
      </c>
      <c r="G394" s="90"/>
      <c r="H394" s="91"/>
    </row>
    <row r="395" spans="1:8" s="1" customFormat="1" ht="13.5" customHeight="1">
      <c r="A395" s="83"/>
      <c r="B395" s="83"/>
      <c r="C395" s="84" t="s">
        <v>42</v>
      </c>
      <c r="D395" s="84" t="s">
        <v>43</v>
      </c>
      <c r="E395" s="83"/>
      <c r="F395" s="83"/>
      <c r="G395" s="83"/>
      <c r="H395" s="85"/>
    </row>
    <row r="396" spans="1:8" s="1" customFormat="1" ht="13.5" customHeight="1">
      <c r="A396" s="86">
        <v>91</v>
      </c>
      <c r="B396" s="87" t="s">
        <v>42</v>
      </c>
      <c r="C396" s="88" t="s">
        <v>281</v>
      </c>
      <c r="D396" s="88" t="s">
        <v>282</v>
      </c>
      <c r="E396" s="88" t="s">
        <v>125</v>
      </c>
      <c r="F396" s="89">
        <v>23.427</v>
      </c>
      <c r="G396" s="90"/>
      <c r="H396" s="91"/>
    </row>
    <row r="397" spans="1:8" s="1" customFormat="1" ht="13.5" customHeight="1">
      <c r="A397" s="86">
        <v>92</v>
      </c>
      <c r="B397" s="87" t="s">
        <v>42</v>
      </c>
      <c r="C397" s="88" t="s">
        <v>283</v>
      </c>
      <c r="D397" s="88" t="s">
        <v>284</v>
      </c>
      <c r="E397" s="88" t="s">
        <v>125</v>
      </c>
      <c r="F397" s="89">
        <v>103.41</v>
      </c>
      <c r="G397" s="90"/>
      <c r="H397" s="91"/>
    </row>
    <row r="398" spans="1:8" s="1" customFormat="1" ht="13.5" customHeight="1">
      <c r="A398" s="75"/>
      <c r="B398" s="75"/>
      <c r="C398" s="75"/>
      <c r="D398" s="92" t="s">
        <v>371</v>
      </c>
      <c r="E398" s="75"/>
      <c r="F398" s="93">
        <v>0</v>
      </c>
      <c r="G398" s="75"/>
      <c r="H398" s="75"/>
    </row>
    <row r="399" spans="1:8" s="1" customFormat="1" ht="13.5" customHeight="1">
      <c r="A399" s="75"/>
      <c r="B399" s="75"/>
      <c r="C399" s="75"/>
      <c r="D399" s="92" t="s">
        <v>546</v>
      </c>
      <c r="E399" s="75"/>
      <c r="F399" s="93">
        <v>31.74</v>
      </c>
      <c r="G399" s="75"/>
      <c r="H399" s="75"/>
    </row>
    <row r="400" spans="1:8" s="1" customFormat="1" ht="13.5" customHeight="1">
      <c r="A400" s="75"/>
      <c r="B400" s="75"/>
      <c r="C400" s="75"/>
      <c r="D400" s="92" t="s">
        <v>547</v>
      </c>
      <c r="E400" s="75"/>
      <c r="F400" s="93">
        <v>26.78</v>
      </c>
      <c r="G400" s="75"/>
      <c r="H400" s="75"/>
    </row>
    <row r="401" spans="1:8" s="1" customFormat="1" ht="13.5" customHeight="1">
      <c r="A401" s="75"/>
      <c r="B401" s="75"/>
      <c r="C401" s="75"/>
      <c r="D401" s="92" t="s">
        <v>548</v>
      </c>
      <c r="E401" s="75"/>
      <c r="F401" s="93">
        <v>7.1</v>
      </c>
      <c r="G401" s="75"/>
      <c r="H401" s="75"/>
    </row>
    <row r="402" spans="1:8" s="1" customFormat="1" ht="13.5" customHeight="1">
      <c r="A402" s="75"/>
      <c r="B402" s="75"/>
      <c r="C402" s="75"/>
      <c r="D402" s="92" t="s">
        <v>549</v>
      </c>
      <c r="E402" s="75"/>
      <c r="F402" s="93">
        <v>13.85</v>
      </c>
      <c r="G402" s="75"/>
      <c r="H402" s="75"/>
    </row>
    <row r="403" spans="1:8" s="1" customFormat="1" ht="13.5" customHeight="1">
      <c r="A403" s="75"/>
      <c r="B403" s="75"/>
      <c r="C403" s="75"/>
      <c r="D403" s="92" t="s">
        <v>550</v>
      </c>
      <c r="E403" s="75"/>
      <c r="F403" s="93">
        <v>7.11</v>
      </c>
      <c r="G403" s="75"/>
      <c r="H403" s="75"/>
    </row>
    <row r="404" spans="1:8" s="1" customFormat="1" ht="13.5" customHeight="1">
      <c r="A404" s="75"/>
      <c r="B404" s="75"/>
      <c r="C404" s="75"/>
      <c r="D404" s="92" t="s">
        <v>551</v>
      </c>
      <c r="E404" s="75"/>
      <c r="F404" s="93">
        <v>6.06</v>
      </c>
      <c r="G404" s="75"/>
      <c r="H404" s="75"/>
    </row>
    <row r="405" spans="1:8" s="1" customFormat="1" ht="13.5" customHeight="1">
      <c r="A405" s="75"/>
      <c r="B405" s="75"/>
      <c r="C405" s="75"/>
      <c r="D405" s="92" t="s">
        <v>552</v>
      </c>
      <c r="E405" s="75"/>
      <c r="F405" s="93">
        <v>0.75</v>
      </c>
      <c r="G405" s="75"/>
      <c r="H405" s="75"/>
    </row>
    <row r="406" spans="1:8" s="1" customFormat="1" ht="13.5" customHeight="1">
      <c r="A406" s="75"/>
      <c r="B406" s="75"/>
      <c r="C406" s="75"/>
      <c r="D406" s="92" t="s">
        <v>553</v>
      </c>
      <c r="E406" s="75"/>
      <c r="F406" s="93">
        <v>1.65</v>
      </c>
      <c r="G406" s="75"/>
      <c r="H406" s="75"/>
    </row>
    <row r="407" spans="1:8" s="1" customFormat="1" ht="13.5" customHeight="1">
      <c r="A407" s="75"/>
      <c r="B407" s="75"/>
      <c r="C407" s="75"/>
      <c r="D407" s="92" t="s">
        <v>554</v>
      </c>
      <c r="E407" s="75"/>
      <c r="F407" s="93">
        <v>0.8</v>
      </c>
      <c r="G407" s="75"/>
      <c r="H407" s="75"/>
    </row>
    <row r="408" spans="1:8" s="1" customFormat="1" ht="13.5" customHeight="1">
      <c r="A408" s="75"/>
      <c r="B408" s="75"/>
      <c r="C408" s="75"/>
      <c r="D408" s="92" t="s">
        <v>555</v>
      </c>
      <c r="E408" s="75"/>
      <c r="F408" s="93">
        <v>0.25</v>
      </c>
      <c r="G408" s="75"/>
      <c r="H408" s="75"/>
    </row>
    <row r="409" spans="1:8" s="1" customFormat="1" ht="13.5" customHeight="1">
      <c r="A409" s="75"/>
      <c r="B409" s="75"/>
      <c r="C409" s="75"/>
      <c r="D409" s="92" t="s">
        <v>556</v>
      </c>
      <c r="E409" s="75"/>
      <c r="F409" s="93">
        <v>0.25</v>
      </c>
      <c r="G409" s="75"/>
      <c r="H409" s="75"/>
    </row>
    <row r="410" spans="1:8" s="1" customFormat="1" ht="13.5" customHeight="1">
      <c r="A410" s="75"/>
      <c r="B410" s="75"/>
      <c r="C410" s="75"/>
      <c r="D410" s="92" t="s">
        <v>557</v>
      </c>
      <c r="E410" s="75"/>
      <c r="F410" s="93">
        <v>7.07</v>
      </c>
      <c r="G410" s="75"/>
      <c r="H410" s="75"/>
    </row>
    <row r="411" spans="1:8" s="1" customFormat="1" ht="13.5" customHeight="1">
      <c r="A411" s="75"/>
      <c r="B411" s="75"/>
      <c r="C411" s="75"/>
      <c r="D411" s="92" t="s">
        <v>324</v>
      </c>
      <c r="E411" s="75"/>
      <c r="F411" s="93">
        <v>103.41</v>
      </c>
      <c r="G411" s="75"/>
      <c r="H411" s="75"/>
    </row>
    <row r="412" spans="1:8" s="1" customFormat="1" ht="13.5" customHeight="1">
      <c r="A412" s="86">
        <v>93</v>
      </c>
      <c r="B412" s="87" t="s">
        <v>42</v>
      </c>
      <c r="C412" s="88" t="s">
        <v>285</v>
      </c>
      <c r="D412" s="88" t="s">
        <v>286</v>
      </c>
      <c r="E412" s="88" t="s">
        <v>68</v>
      </c>
      <c r="F412" s="89">
        <v>10</v>
      </c>
      <c r="G412" s="90"/>
      <c r="H412" s="91"/>
    </row>
    <row r="413" spans="1:8" s="1" customFormat="1" ht="13.5" customHeight="1">
      <c r="A413" s="86">
        <v>94</v>
      </c>
      <c r="B413" s="87" t="s">
        <v>42</v>
      </c>
      <c r="C413" s="88" t="s">
        <v>287</v>
      </c>
      <c r="D413" s="88" t="s">
        <v>288</v>
      </c>
      <c r="E413" s="88" t="s">
        <v>125</v>
      </c>
      <c r="F413" s="89">
        <v>36.24</v>
      </c>
      <c r="G413" s="90"/>
      <c r="H413" s="91"/>
    </row>
    <row r="414" spans="1:8" s="1" customFormat="1" ht="13.5" customHeight="1">
      <c r="A414" s="75"/>
      <c r="B414" s="75"/>
      <c r="C414" s="75"/>
      <c r="D414" s="92" t="s">
        <v>558</v>
      </c>
      <c r="E414" s="75"/>
      <c r="F414" s="93">
        <v>0</v>
      </c>
      <c r="G414" s="75"/>
      <c r="H414" s="75"/>
    </row>
    <row r="415" spans="1:8" s="1" customFormat="1" ht="13.5" customHeight="1">
      <c r="A415" s="75"/>
      <c r="B415" s="75"/>
      <c r="C415" s="75"/>
      <c r="D415" s="92" t="s">
        <v>559</v>
      </c>
      <c r="E415" s="75"/>
      <c r="F415" s="93">
        <v>18.7935</v>
      </c>
      <c r="G415" s="75"/>
      <c r="H415" s="75"/>
    </row>
    <row r="416" spans="1:8" s="1" customFormat="1" ht="13.5" customHeight="1">
      <c r="A416" s="75"/>
      <c r="B416" s="75"/>
      <c r="C416" s="75"/>
      <c r="D416" s="92" t="s">
        <v>560</v>
      </c>
      <c r="E416" s="75"/>
      <c r="F416" s="93">
        <v>4.63305</v>
      </c>
      <c r="G416" s="75"/>
      <c r="H416" s="75"/>
    </row>
    <row r="417" spans="1:8" s="1" customFormat="1" ht="13.5" customHeight="1">
      <c r="A417" s="75"/>
      <c r="B417" s="75"/>
      <c r="C417" s="75"/>
      <c r="D417" s="92" t="s">
        <v>561</v>
      </c>
      <c r="E417" s="75"/>
      <c r="F417" s="93">
        <v>5.67825</v>
      </c>
      <c r="G417" s="75"/>
      <c r="H417" s="75"/>
    </row>
    <row r="418" spans="1:8" s="1" customFormat="1" ht="13.5" customHeight="1">
      <c r="A418" s="75"/>
      <c r="B418" s="75"/>
      <c r="C418" s="75"/>
      <c r="D418" s="92" t="s">
        <v>562</v>
      </c>
      <c r="E418" s="75"/>
      <c r="F418" s="93">
        <v>7.1355</v>
      </c>
      <c r="G418" s="75"/>
      <c r="H418" s="75"/>
    </row>
    <row r="419" spans="1:8" s="1" customFormat="1" ht="13.5" customHeight="1">
      <c r="A419" s="75"/>
      <c r="B419" s="75"/>
      <c r="C419" s="75"/>
      <c r="D419" s="92" t="s">
        <v>324</v>
      </c>
      <c r="E419" s="75"/>
      <c r="F419" s="93">
        <v>36.2403</v>
      </c>
      <c r="G419" s="75"/>
      <c r="H419" s="75"/>
    </row>
    <row r="420" spans="1:8" s="1" customFormat="1" ht="24" customHeight="1">
      <c r="A420" s="86">
        <v>95</v>
      </c>
      <c r="B420" s="87" t="s">
        <v>42</v>
      </c>
      <c r="C420" s="88" t="s">
        <v>289</v>
      </c>
      <c r="D420" s="88" t="s">
        <v>290</v>
      </c>
      <c r="E420" s="88" t="s">
        <v>68</v>
      </c>
      <c r="F420" s="89">
        <v>7</v>
      </c>
      <c r="G420" s="90"/>
      <c r="H420" s="91"/>
    </row>
    <row r="421" spans="1:8" s="1" customFormat="1" ht="13.5" customHeight="1">
      <c r="A421" s="86">
        <v>96</v>
      </c>
      <c r="B421" s="87" t="s">
        <v>563</v>
      </c>
      <c r="C421" s="88" t="s">
        <v>291</v>
      </c>
      <c r="D421" s="88" t="s">
        <v>292</v>
      </c>
      <c r="E421" s="88" t="s">
        <v>68</v>
      </c>
      <c r="F421" s="89">
        <v>7</v>
      </c>
      <c r="G421" s="90"/>
      <c r="H421" s="91"/>
    </row>
    <row r="422" spans="1:8" s="1" customFormat="1" ht="13.5" customHeight="1">
      <c r="A422" s="86">
        <v>97</v>
      </c>
      <c r="B422" s="87" t="s">
        <v>42</v>
      </c>
      <c r="C422" s="88" t="s">
        <v>293</v>
      </c>
      <c r="D422" s="88" t="s">
        <v>294</v>
      </c>
      <c r="E422" s="88" t="s">
        <v>125</v>
      </c>
      <c r="F422" s="89">
        <v>16.42</v>
      </c>
      <c r="G422" s="90"/>
      <c r="H422" s="91"/>
    </row>
    <row r="423" spans="1:8" s="1" customFormat="1" ht="13.5" customHeight="1">
      <c r="A423" s="75"/>
      <c r="B423" s="75"/>
      <c r="C423" s="75"/>
      <c r="D423" s="92" t="s">
        <v>564</v>
      </c>
      <c r="E423" s="75"/>
      <c r="F423" s="93">
        <v>0</v>
      </c>
      <c r="G423" s="75"/>
      <c r="H423" s="75"/>
    </row>
    <row r="424" spans="1:8" s="1" customFormat="1" ht="13.5" customHeight="1">
      <c r="A424" s="75"/>
      <c r="B424" s="75"/>
      <c r="C424" s="75"/>
      <c r="D424" s="92" t="s">
        <v>565</v>
      </c>
      <c r="E424" s="75"/>
      <c r="F424" s="93">
        <v>16.42</v>
      </c>
      <c r="G424" s="75"/>
      <c r="H424" s="75"/>
    </row>
    <row r="425" spans="1:8" s="1" customFormat="1" ht="13.5" customHeight="1">
      <c r="A425" s="75"/>
      <c r="B425" s="75"/>
      <c r="C425" s="75"/>
      <c r="D425" s="92" t="s">
        <v>324</v>
      </c>
      <c r="E425" s="75"/>
      <c r="F425" s="93">
        <v>16.42</v>
      </c>
      <c r="G425" s="75"/>
      <c r="H425" s="75"/>
    </row>
    <row r="426" spans="1:8" s="1" customFormat="1" ht="13.5" customHeight="1">
      <c r="A426" s="86">
        <v>98</v>
      </c>
      <c r="B426" s="87" t="s">
        <v>42</v>
      </c>
      <c r="C426" s="88" t="s">
        <v>295</v>
      </c>
      <c r="D426" s="88" t="s">
        <v>296</v>
      </c>
      <c r="E426" s="88" t="s">
        <v>125</v>
      </c>
      <c r="F426" s="89">
        <v>70</v>
      </c>
      <c r="G426" s="90"/>
      <c r="H426" s="91"/>
    </row>
    <row r="427" spans="1:8" s="1" customFormat="1" ht="13.5" customHeight="1">
      <c r="A427" s="75"/>
      <c r="B427" s="75"/>
      <c r="C427" s="75"/>
      <c r="D427" s="92" t="s">
        <v>566</v>
      </c>
      <c r="E427" s="75"/>
      <c r="F427" s="93">
        <v>70</v>
      </c>
      <c r="G427" s="75"/>
      <c r="H427" s="75"/>
    </row>
    <row r="428" spans="1:8" s="1" customFormat="1" ht="24" customHeight="1">
      <c r="A428" s="86">
        <v>99</v>
      </c>
      <c r="B428" s="87" t="s">
        <v>42</v>
      </c>
      <c r="C428" s="88" t="s">
        <v>297</v>
      </c>
      <c r="D428" s="88" t="s">
        <v>298</v>
      </c>
      <c r="E428" s="88" t="s">
        <v>256</v>
      </c>
      <c r="F428" s="89">
        <v>1.56</v>
      </c>
      <c r="G428" s="90"/>
      <c r="H428" s="91"/>
    </row>
    <row r="429" spans="1:8" s="1" customFormat="1" ht="13.5" customHeight="1">
      <c r="A429" s="83"/>
      <c r="B429" s="83"/>
      <c r="C429" s="84" t="s">
        <v>44</v>
      </c>
      <c r="D429" s="84" t="s">
        <v>45</v>
      </c>
      <c r="E429" s="83"/>
      <c r="F429" s="83"/>
      <c r="G429" s="83"/>
      <c r="H429" s="85"/>
    </row>
    <row r="430" spans="1:8" s="1" customFormat="1" ht="24" customHeight="1">
      <c r="A430" s="86">
        <v>100</v>
      </c>
      <c r="B430" s="87" t="s">
        <v>44</v>
      </c>
      <c r="C430" s="88" t="s">
        <v>299</v>
      </c>
      <c r="D430" s="88" t="s">
        <v>300</v>
      </c>
      <c r="E430" s="88" t="s">
        <v>141</v>
      </c>
      <c r="F430" s="89">
        <v>504</v>
      </c>
      <c r="G430" s="90"/>
      <c r="H430" s="91"/>
    </row>
    <row r="431" spans="1:8" s="1" customFormat="1" ht="13.5" customHeight="1">
      <c r="A431" s="75"/>
      <c r="B431" s="75"/>
      <c r="C431" s="75"/>
      <c r="D431" s="92" t="s">
        <v>567</v>
      </c>
      <c r="E431" s="75"/>
      <c r="F431" s="93">
        <v>504</v>
      </c>
      <c r="G431" s="75"/>
      <c r="H431" s="75"/>
    </row>
    <row r="432" spans="1:8" s="1" customFormat="1" ht="13.5" customHeight="1">
      <c r="A432" s="75"/>
      <c r="B432" s="75"/>
      <c r="C432" s="75"/>
      <c r="D432" s="92" t="s">
        <v>324</v>
      </c>
      <c r="E432" s="75"/>
      <c r="F432" s="93">
        <v>504</v>
      </c>
      <c r="G432" s="75"/>
      <c r="H432" s="75"/>
    </row>
    <row r="433" spans="1:8" s="1" customFormat="1" ht="24" customHeight="1">
      <c r="A433" s="86">
        <v>101</v>
      </c>
      <c r="B433" s="87" t="s">
        <v>44</v>
      </c>
      <c r="C433" s="88" t="s">
        <v>301</v>
      </c>
      <c r="D433" s="88" t="s">
        <v>302</v>
      </c>
      <c r="E433" s="88" t="s">
        <v>141</v>
      </c>
      <c r="F433" s="89">
        <v>480.692</v>
      </c>
      <c r="G433" s="90"/>
      <c r="H433" s="91"/>
    </row>
    <row r="434" spans="1:8" s="1" customFormat="1" ht="13.5" customHeight="1">
      <c r="A434" s="75"/>
      <c r="B434" s="75"/>
      <c r="C434" s="75"/>
      <c r="D434" s="92" t="s">
        <v>568</v>
      </c>
      <c r="E434" s="75"/>
      <c r="F434" s="93">
        <v>480.692</v>
      </c>
      <c r="G434" s="75"/>
      <c r="H434" s="75"/>
    </row>
    <row r="435" spans="1:8" s="1" customFormat="1" ht="13.5" customHeight="1">
      <c r="A435" s="75"/>
      <c r="B435" s="75"/>
      <c r="C435" s="75"/>
      <c r="D435" s="92" t="s">
        <v>324</v>
      </c>
      <c r="E435" s="75"/>
      <c r="F435" s="93">
        <v>480.692</v>
      </c>
      <c r="G435" s="75"/>
      <c r="H435" s="75"/>
    </row>
    <row r="436" spans="1:8" s="1" customFormat="1" ht="13.5" customHeight="1">
      <c r="A436" s="86">
        <v>102</v>
      </c>
      <c r="B436" s="87" t="s">
        <v>44</v>
      </c>
      <c r="C436" s="88" t="s">
        <v>303</v>
      </c>
      <c r="D436" s="88" t="s">
        <v>304</v>
      </c>
      <c r="E436" s="88" t="s">
        <v>256</v>
      </c>
      <c r="F436" s="89">
        <v>5.33</v>
      </c>
      <c r="G436" s="90"/>
      <c r="H436" s="91"/>
    </row>
    <row r="437" spans="1:8" s="1" customFormat="1" ht="13.5" customHeight="1">
      <c r="A437" s="83"/>
      <c r="B437" s="83"/>
      <c r="C437" s="84">
        <v>766</v>
      </c>
      <c r="D437" s="84" t="s">
        <v>569</v>
      </c>
      <c r="E437" s="83"/>
      <c r="F437" s="83"/>
      <c r="G437" s="83"/>
      <c r="H437" s="85"/>
    </row>
    <row r="438" spans="1:8" s="1" customFormat="1" ht="24" customHeight="1">
      <c r="A438" s="86">
        <v>103</v>
      </c>
      <c r="B438" s="87" t="s">
        <v>44</v>
      </c>
      <c r="C438" s="88">
        <v>76600000</v>
      </c>
      <c r="D438" s="88" t="s">
        <v>570</v>
      </c>
      <c r="E438" s="88" t="s">
        <v>571</v>
      </c>
      <c r="F438" s="89">
        <v>3</v>
      </c>
      <c r="G438" s="90"/>
      <c r="H438" s="91"/>
    </row>
    <row r="439" spans="1:8" s="1" customFormat="1" ht="13.5" customHeight="1">
      <c r="A439" s="83"/>
      <c r="B439" s="83"/>
      <c r="C439" s="84" t="s">
        <v>46</v>
      </c>
      <c r="D439" s="84" t="s">
        <v>47</v>
      </c>
      <c r="E439" s="83"/>
      <c r="F439" s="83"/>
      <c r="G439" s="83"/>
      <c r="H439" s="85"/>
    </row>
    <row r="440" spans="1:8" s="1" customFormat="1" ht="13.5" customHeight="1">
      <c r="A440" s="86">
        <v>104</v>
      </c>
      <c r="B440" s="87" t="s">
        <v>46</v>
      </c>
      <c r="C440" s="88" t="s">
        <v>305</v>
      </c>
      <c r="D440" s="88" t="s">
        <v>306</v>
      </c>
      <c r="E440" s="88" t="s">
        <v>141</v>
      </c>
      <c r="F440" s="89">
        <v>77.507</v>
      </c>
      <c r="G440" s="90"/>
      <c r="H440" s="91"/>
    </row>
    <row r="441" spans="1:8" s="1" customFormat="1" ht="13.5" customHeight="1">
      <c r="A441" s="75"/>
      <c r="B441" s="75"/>
      <c r="C441" s="75"/>
      <c r="D441" s="92" t="s">
        <v>572</v>
      </c>
      <c r="E441" s="75"/>
      <c r="F441" s="93">
        <v>0</v>
      </c>
      <c r="G441" s="75"/>
      <c r="H441" s="75"/>
    </row>
    <row r="442" spans="1:8" s="1" customFormat="1" ht="13.5" customHeight="1">
      <c r="A442" s="75"/>
      <c r="B442" s="75"/>
      <c r="C442" s="75"/>
      <c r="D442" s="92" t="s">
        <v>573</v>
      </c>
      <c r="E442" s="75"/>
      <c r="F442" s="93">
        <v>77.5072</v>
      </c>
      <c r="G442" s="75"/>
      <c r="H442" s="75"/>
    </row>
    <row r="443" spans="1:8" s="1" customFormat="1" ht="13.5" customHeight="1">
      <c r="A443" s="75"/>
      <c r="B443" s="75"/>
      <c r="C443" s="75"/>
      <c r="D443" s="92" t="s">
        <v>324</v>
      </c>
      <c r="E443" s="75"/>
      <c r="F443" s="93">
        <v>77.5072</v>
      </c>
      <c r="G443" s="75"/>
      <c r="H443" s="75"/>
    </row>
    <row r="444" spans="1:8" s="1" customFormat="1" ht="13.5" customHeight="1">
      <c r="A444" s="86">
        <v>105</v>
      </c>
      <c r="B444" s="87" t="s">
        <v>574</v>
      </c>
      <c r="C444" s="88" t="s">
        <v>307</v>
      </c>
      <c r="D444" s="88" t="s">
        <v>308</v>
      </c>
      <c r="E444" s="88" t="s">
        <v>115</v>
      </c>
      <c r="F444" s="89">
        <v>0.918</v>
      </c>
      <c r="G444" s="90"/>
      <c r="H444" s="91"/>
    </row>
    <row r="445" spans="1:8" s="1" customFormat="1" ht="13.5" customHeight="1">
      <c r="A445" s="75"/>
      <c r="B445" s="75"/>
      <c r="C445" s="75"/>
      <c r="D445" s="92" t="s">
        <v>575</v>
      </c>
      <c r="E445" s="75"/>
      <c r="F445" s="93">
        <v>0.918</v>
      </c>
      <c r="G445" s="75"/>
      <c r="H445" s="75"/>
    </row>
    <row r="446" spans="1:8" s="1" customFormat="1" ht="13.5" customHeight="1">
      <c r="A446" s="75"/>
      <c r="B446" s="75"/>
      <c r="C446" s="75"/>
      <c r="D446" s="92" t="s">
        <v>324</v>
      </c>
      <c r="E446" s="75"/>
      <c r="F446" s="93">
        <v>0.918</v>
      </c>
      <c r="G446" s="75"/>
      <c r="H446" s="75"/>
    </row>
    <row r="447" spans="1:8" s="1" customFormat="1" ht="24" customHeight="1">
      <c r="A447" s="86">
        <v>106</v>
      </c>
      <c r="B447" s="87" t="s">
        <v>46</v>
      </c>
      <c r="C447" s="88" t="s">
        <v>309</v>
      </c>
      <c r="D447" s="88" t="s">
        <v>310</v>
      </c>
      <c r="E447" s="88" t="s">
        <v>311</v>
      </c>
      <c r="F447" s="89">
        <v>1500</v>
      </c>
      <c r="G447" s="90"/>
      <c r="H447" s="91"/>
    </row>
    <row r="448" spans="1:8" s="1" customFormat="1" ht="13.5" customHeight="1">
      <c r="A448" s="75"/>
      <c r="B448" s="75"/>
      <c r="C448" s="75"/>
      <c r="D448" s="92" t="s">
        <v>576</v>
      </c>
      <c r="E448" s="75"/>
      <c r="F448" s="93">
        <v>1500</v>
      </c>
      <c r="G448" s="75"/>
      <c r="H448" s="75"/>
    </row>
    <row r="449" spans="1:8" s="1" customFormat="1" ht="13.5" customHeight="1">
      <c r="A449" s="75"/>
      <c r="B449" s="75"/>
      <c r="C449" s="75"/>
      <c r="D449" s="92" t="s">
        <v>324</v>
      </c>
      <c r="E449" s="75"/>
      <c r="F449" s="93">
        <v>1500</v>
      </c>
      <c r="G449" s="75"/>
      <c r="H449" s="75"/>
    </row>
    <row r="450" spans="1:8" s="1" customFormat="1" ht="13.5" customHeight="1">
      <c r="A450" s="86">
        <v>107</v>
      </c>
      <c r="B450" s="87" t="s">
        <v>574</v>
      </c>
      <c r="C450" s="88" t="s">
        <v>307</v>
      </c>
      <c r="D450" s="88" t="s">
        <v>308</v>
      </c>
      <c r="E450" s="88" t="s">
        <v>115</v>
      </c>
      <c r="F450" s="89">
        <v>1.575</v>
      </c>
      <c r="G450" s="90"/>
      <c r="H450" s="91"/>
    </row>
    <row r="451" spans="1:8" s="1" customFormat="1" ht="13.5" customHeight="1">
      <c r="A451" s="75"/>
      <c r="B451" s="75"/>
      <c r="C451" s="75"/>
      <c r="D451" s="92" t="s">
        <v>577</v>
      </c>
      <c r="E451" s="75"/>
      <c r="F451" s="93">
        <v>1.575</v>
      </c>
      <c r="G451" s="75"/>
      <c r="H451" s="75"/>
    </row>
    <row r="452" spans="1:8" s="1" customFormat="1" ht="13.5" customHeight="1">
      <c r="A452" s="75"/>
      <c r="B452" s="75"/>
      <c r="C452" s="75"/>
      <c r="D452" s="92" t="s">
        <v>324</v>
      </c>
      <c r="E452" s="75"/>
      <c r="F452" s="93">
        <v>1.575</v>
      </c>
      <c r="G452" s="75"/>
      <c r="H452" s="75"/>
    </row>
    <row r="453" spans="1:8" s="1" customFormat="1" ht="24" customHeight="1">
      <c r="A453" s="86">
        <v>108</v>
      </c>
      <c r="B453" s="87" t="s">
        <v>46</v>
      </c>
      <c r="C453" s="88" t="s">
        <v>312</v>
      </c>
      <c r="D453" s="88" t="s">
        <v>313</v>
      </c>
      <c r="E453" s="88" t="s">
        <v>256</v>
      </c>
      <c r="F453" s="89">
        <v>1.79</v>
      </c>
      <c r="G453" s="90"/>
      <c r="H453" s="91"/>
    </row>
    <row r="454" spans="1:8" s="1" customFormat="1" ht="6.75" customHeight="1">
      <c r="A454" s="71"/>
      <c r="B454" s="71"/>
      <c r="C454" s="71"/>
      <c r="D454" s="71"/>
      <c r="E454" s="71"/>
      <c r="F454" s="71"/>
      <c r="G454" s="71"/>
      <c r="H454" s="71"/>
    </row>
    <row r="455" spans="1:8" s="1" customFormat="1" ht="15" customHeight="1">
      <c r="A455" s="80"/>
      <c r="B455" s="80"/>
      <c r="C455" s="80"/>
      <c r="D455" s="81" t="s">
        <v>49</v>
      </c>
      <c r="E455" s="80"/>
      <c r="F455" s="80"/>
      <c r="G455" s="80"/>
      <c r="H455" s="82"/>
    </row>
    <row r="456" spans="1:8" s="1" customFormat="1" ht="13.5" customHeight="1">
      <c r="A456" s="83"/>
      <c r="B456" s="83"/>
      <c r="C456" s="84" t="s">
        <v>50</v>
      </c>
      <c r="D456" s="84" t="s">
        <v>51</v>
      </c>
      <c r="E456" s="83"/>
      <c r="F456" s="83"/>
      <c r="G456" s="83"/>
      <c r="H456" s="85"/>
    </row>
    <row r="457" spans="1:8" s="1" customFormat="1" ht="13.5" customHeight="1">
      <c r="A457" s="86">
        <v>109</v>
      </c>
      <c r="B457" s="87" t="s">
        <v>578</v>
      </c>
      <c r="C457" s="88" t="s">
        <v>314</v>
      </c>
      <c r="D457" s="88" t="s">
        <v>315</v>
      </c>
      <c r="E457" s="88" t="s">
        <v>311</v>
      </c>
      <c r="F457" s="89">
        <v>61496.789</v>
      </c>
      <c r="G457" s="90"/>
      <c r="H457" s="91"/>
    </row>
    <row r="458" spans="1:8" s="1" customFormat="1" ht="13.5" customHeight="1">
      <c r="A458" s="75"/>
      <c r="B458" s="75"/>
      <c r="C458" s="75"/>
      <c r="D458" s="92" t="s">
        <v>579</v>
      </c>
      <c r="E458" s="75"/>
      <c r="F458" s="93">
        <v>29.283</v>
      </c>
      <c r="G458" s="75"/>
      <c r="H458" s="75"/>
    </row>
    <row r="459" spans="1:8" s="1" customFormat="1" ht="13.5" customHeight="1">
      <c r="A459" s="75"/>
      <c r="B459" s="75"/>
      <c r="C459" s="75"/>
      <c r="D459" s="92" t="s">
        <v>580</v>
      </c>
      <c r="E459" s="75"/>
      <c r="F459" s="93">
        <v>630.74</v>
      </c>
      <c r="G459" s="75"/>
      <c r="H459" s="75"/>
    </row>
    <row r="460" spans="1:8" s="1" customFormat="1" ht="45" customHeight="1">
      <c r="A460" s="75"/>
      <c r="B460" s="75"/>
      <c r="C460" s="75"/>
      <c r="D460" s="92" t="s">
        <v>581</v>
      </c>
      <c r="E460" s="75"/>
      <c r="F460" s="93">
        <v>9655.764</v>
      </c>
      <c r="G460" s="75"/>
      <c r="H460" s="75"/>
    </row>
    <row r="461" spans="1:8" s="1" customFormat="1" ht="24" customHeight="1">
      <c r="A461" s="75"/>
      <c r="B461" s="75"/>
      <c r="C461" s="75"/>
      <c r="D461" s="92" t="s">
        <v>582</v>
      </c>
      <c r="E461" s="75"/>
      <c r="F461" s="93">
        <v>5491.616</v>
      </c>
      <c r="G461" s="75"/>
      <c r="H461" s="75"/>
    </row>
    <row r="462" spans="1:8" s="1" customFormat="1" ht="13.5" customHeight="1">
      <c r="A462" s="75"/>
      <c r="B462" s="75"/>
      <c r="C462" s="75"/>
      <c r="D462" s="92" t="s">
        <v>583</v>
      </c>
      <c r="E462" s="75"/>
      <c r="F462" s="93">
        <v>466.773</v>
      </c>
      <c r="G462" s="75"/>
      <c r="H462" s="75"/>
    </row>
    <row r="463" spans="1:8" s="1" customFormat="1" ht="34.5" customHeight="1">
      <c r="A463" s="75"/>
      <c r="B463" s="75"/>
      <c r="C463" s="75"/>
      <c r="D463" s="92" t="s">
        <v>584</v>
      </c>
      <c r="E463" s="75"/>
      <c r="F463" s="93">
        <v>7339.063</v>
      </c>
      <c r="G463" s="75"/>
      <c r="H463" s="75"/>
    </row>
    <row r="464" spans="1:8" s="1" customFormat="1" ht="13.5" customHeight="1">
      <c r="A464" s="75"/>
      <c r="B464" s="75"/>
      <c r="C464" s="75"/>
      <c r="D464" s="92" t="s">
        <v>585</v>
      </c>
      <c r="E464" s="75"/>
      <c r="F464" s="93">
        <v>16217.46</v>
      </c>
      <c r="G464" s="75"/>
      <c r="H464" s="75"/>
    </row>
    <row r="465" spans="1:8" s="1" customFormat="1" ht="24" customHeight="1">
      <c r="A465" s="75"/>
      <c r="B465" s="75"/>
      <c r="C465" s="75"/>
      <c r="D465" s="92" t="s">
        <v>586</v>
      </c>
      <c r="E465" s="75"/>
      <c r="F465" s="93">
        <v>2465.76</v>
      </c>
      <c r="G465" s="75"/>
      <c r="H465" s="75"/>
    </row>
    <row r="466" spans="1:8" s="1" customFormat="1" ht="34.5" customHeight="1">
      <c r="A466" s="75"/>
      <c r="B466" s="75"/>
      <c r="C466" s="75"/>
      <c r="D466" s="92" t="s">
        <v>587</v>
      </c>
      <c r="E466" s="75"/>
      <c r="F466" s="93">
        <v>17858.33</v>
      </c>
      <c r="G466" s="75"/>
      <c r="H466" s="75"/>
    </row>
    <row r="467" spans="1:8" s="1" customFormat="1" ht="13.5" customHeight="1">
      <c r="A467" s="75"/>
      <c r="B467" s="75"/>
      <c r="C467" s="75"/>
      <c r="D467" s="92" t="s">
        <v>588</v>
      </c>
      <c r="E467" s="75"/>
      <c r="F467" s="93">
        <v>1342</v>
      </c>
      <c r="G467" s="75"/>
      <c r="H467" s="75"/>
    </row>
    <row r="468" spans="1:8" s="1" customFormat="1" ht="13.5" customHeight="1">
      <c r="A468" s="75"/>
      <c r="B468" s="75"/>
      <c r="C468" s="75"/>
      <c r="D468" s="92" t="s">
        <v>324</v>
      </c>
      <c r="E468" s="75"/>
      <c r="F468" s="93">
        <v>61496.789</v>
      </c>
      <c r="G468" s="75"/>
      <c r="H468" s="75"/>
    </row>
    <row r="469" spans="1:8" s="1" customFormat="1" ht="6.75" customHeight="1">
      <c r="A469" s="71"/>
      <c r="B469" s="71"/>
      <c r="C469" s="71"/>
      <c r="D469" s="71"/>
      <c r="E469" s="71"/>
      <c r="F469" s="71"/>
      <c r="G469" s="71"/>
      <c r="H469" s="71"/>
    </row>
    <row r="470" spans="1:8" s="1" customFormat="1" ht="20.25" customHeight="1">
      <c r="A470" s="83"/>
      <c r="B470" s="83"/>
      <c r="C470" s="101"/>
      <c r="D470" s="102" t="s">
        <v>52</v>
      </c>
      <c r="E470" s="83"/>
      <c r="F470" s="83"/>
      <c r="G470" s="83"/>
      <c r="H470" s="103"/>
    </row>
  </sheetData>
  <sheetProtection selectLockedCells="1" selectUnlockedCells="1"/>
  <printOptions horizontalCentered="1"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Hejl</cp:lastModifiedBy>
  <dcterms:modified xsi:type="dcterms:W3CDTF">2011-03-02T09:26:56Z</dcterms:modified>
  <cp:category/>
  <cp:version/>
  <cp:contentType/>
  <cp:contentStatus/>
  <cp:revision>2</cp:revision>
</cp:coreProperties>
</file>